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001_Einrad\004_WUEM2024_Wellendingen\002_Anmeldungen\"/>
    </mc:Choice>
  </mc:AlternateContent>
  <xr:revisionPtr revIDLastSave="0" documentId="13_ncr:1_{C07A726D-D3CB-456C-95B3-4796CC19C4F9}" xr6:coauthVersionLast="47" xr6:coauthVersionMax="47" xr10:uidLastSave="{00000000-0000-0000-0000-000000000000}"/>
  <workbookProtection workbookAlgorithmName="SHA-512" workbookHashValue="uzDg7bikyoDaXQslMzD6zxgrB177WhkJykq8xH/Mxq5Wa9T+ic+Z2ubp+oaYY70JS9B5EsWp9MuOzrc69T6/NA==" workbookSaltValue="+OY9zqNCCqMXMvb2q3C9IQ==" workbookSpinCount="100000" lockStructure="1"/>
  <bookViews>
    <workbookView xWindow="-120" yWindow="-120" windowWidth="29040" windowHeight="15750" xr2:uid="{00000000-000D-0000-FFFF-FFFF00000000}"/>
  </bookViews>
  <sheets>
    <sheet name="allg. Daten" sheetId="1" r:id="rId1"/>
    <sheet name="Meldeformular" sheetId="2" r:id="rId2"/>
    <sheet name="Jury" sheetId="3" r:id="rId3"/>
    <sheet name="Hockey" sheetId="4" state="hidden" r:id="rId4"/>
    <sheet name="Einzelkür" sheetId="5" r:id="rId5"/>
    <sheet name="Paarkür" sheetId="6" r:id="rId6"/>
    <sheet name="JE + Expert Einzelkür" sheetId="7" r:id="rId7"/>
    <sheet name="JE + Expert Paarkür" sheetId="8" r:id="rId8"/>
    <sheet name="Kleingruppen" sheetId="9" r:id="rId9"/>
    <sheet name="Großgruppen" sheetId="10" r:id="rId10"/>
    <sheet name="Zusammenfassung" sheetId="11" r:id="rId11"/>
    <sheet name="Erfassung" sheetId="12" state="hidden" r:id="rId12"/>
    <sheet name="Komentare" sheetId="13" r:id="rId13"/>
    <sheet name="Worker" sheetId="14" state="hidden" r:id="rId14"/>
    <sheet name="Juryerf" sheetId="15" state="hidden" r:id="rId15"/>
  </sheets>
  <externalReferences>
    <externalReference r:id="rId16"/>
  </externalReferences>
  <definedNames>
    <definedName name="_xlnm.Print_Area" localSheetId="0">'allg. Daten'!$A$1:$D$41</definedName>
    <definedName name="_xlnm.Print_Area" localSheetId="4">Einzelkür!$A$1:$E$45</definedName>
    <definedName name="_xlnm.Print_Area" localSheetId="9">Großgruppen!$B$1:$M$56</definedName>
    <definedName name="_xlnm.Print_Area" localSheetId="3">Hockey!$A$1:$F$31</definedName>
    <definedName name="_xlnm.Print_Area" localSheetId="6">'JE + Expert Einzelkür'!$A$1:$E$45</definedName>
    <definedName name="_xlnm.Print_Area" localSheetId="7">'JE + Expert Paarkür'!$B$1:$M$64</definedName>
    <definedName name="_xlnm.Print_Area" localSheetId="2">Jury!$A$1:$U$31</definedName>
    <definedName name="_xlnm.Print_Area" localSheetId="8">Kleingruppen!$B$1:$M$52</definedName>
    <definedName name="_xlnm.Print_Area" localSheetId="12">Komentare!$A$1:$O$33</definedName>
    <definedName name="_xlnm.Print_Area" localSheetId="1">Meldeformular!$A$1:$BL$75</definedName>
    <definedName name="_xlnm.Print_Area" localSheetId="5">Paarkür!$B$1:$M$64</definedName>
    <definedName name="_xlnm.Print_Area" localSheetId="10">Zusammenfassung!$A$1:$J$24</definedName>
    <definedName name="Jury_Auswahl">[1]intern!$A$2:$A$5</definedName>
    <definedName name="Namen">Meldeformular!$B$10:$B$107</definedName>
    <definedName name="Namen2">Meldeformular!$B$9:$C$27</definedName>
    <definedName name="Teilnehmer" localSheetId="8">Meldeformular!#REF!</definedName>
    <definedName name="Teilnehmer">Meldeformular!#REF!</definedName>
  </definedNames>
  <calcPr calcId="191029"/>
</workbook>
</file>

<file path=xl/calcChain.xml><?xml version="1.0" encoding="utf-8"?>
<calcChain xmlns="http://schemas.openxmlformats.org/spreadsheetml/2006/main">
  <c r="D24" i="11" l="1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2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G2" i="15"/>
  <c r="H2" i="15"/>
  <c r="I2" i="15"/>
  <c r="J2" i="15"/>
  <c r="K2" i="15"/>
  <c r="L2" i="15"/>
  <c r="M2" i="15"/>
  <c r="N2" i="15"/>
  <c r="O2" i="15"/>
  <c r="P2" i="15"/>
  <c r="Q2" i="15"/>
  <c r="R2" i="15"/>
  <c r="S2" i="15"/>
  <c r="T2" i="15"/>
  <c r="U2" i="15"/>
  <c r="V2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U1" i="15"/>
  <c r="V1" i="15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9" i="2"/>
  <c r="AW8" i="2"/>
  <c r="A102" i="15"/>
  <c r="A101" i="15"/>
  <c r="A100" i="15"/>
  <c r="AB100" i="15" s="1"/>
  <c r="A99" i="15"/>
  <c r="A98" i="15"/>
  <c r="AB98" i="15" s="1"/>
  <c r="A97" i="15"/>
  <c r="A96" i="15"/>
  <c r="AB96" i="15" s="1"/>
  <c r="A95" i="15"/>
  <c r="A94" i="15"/>
  <c r="AB94" i="15" s="1"/>
  <c r="A93" i="15"/>
  <c r="A92" i="15"/>
  <c r="AB92" i="15" s="1"/>
  <c r="A91" i="15"/>
  <c r="A90" i="15"/>
  <c r="AB90" i="15" s="1"/>
  <c r="A89" i="15"/>
  <c r="A88" i="15"/>
  <c r="AB88" i="15" s="1"/>
  <c r="A87" i="15"/>
  <c r="A86" i="15"/>
  <c r="AB86" i="15" s="1"/>
  <c r="A85" i="15"/>
  <c r="A84" i="15"/>
  <c r="AB84" i="15" s="1"/>
  <c r="A83" i="15"/>
  <c r="A82" i="15"/>
  <c r="AB82" i="15" s="1"/>
  <c r="A81" i="15"/>
  <c r="A80" i="15"/>
  <c r="A79" i="15"/>
  <c r="Y79" i="15" s="1"/>
  <c r="A78" i="15"/>
  <c r="A77" i="15"/>
  <c r="AB77" i="15" s="1"/>
  <c r="A76" i="15"/>
  <c r="A75" i="15"/>
  <c r="A74" i="15"/>
  <c r="D74" i="15" s="1"/>
  <c r="A73" i="15"/>
  <c r="AB73" i="15" s="1"/>
  <c r="A72" i="15"/>
  <c r="A71" i="15"/>
  <c r="AB71" i="15" s="1"/>
  <c r="A70" i="15"/>
  <c r="A69" i="15"/>
  <c r="AB69" i="15" s="1"/>
  <c r="A68" i="15"/>
  <c r="A67" i="15"/>
  <c r="AA67" i="15" s="1"/>
  <c r="A66" i="15"/>
  <c r="Y66" i="15" s="1"/>
  <c r="A65" i="15"/>
  <c r="AB65" i="15" s="1"/>
  <c r="A64" i="15"/>
  <c r="AB64" i="15" s="1"/>
  <c r="A63" i="15"/>
  <c r="AB63" i="15" s="1"/>
  <c r="A62" i="15"/>
  <c r="A61" i="15"/>
  <c r="AA61" i="15" s="1"/>
  <c r="A60" i="15"/>
  <c r="Z60" i="15" s="1"/>
  <c r="A59" i="15"/>
  <c r="AB59" i="15" s="1"/>
  <c r="A58" i="15"/>
  <c r="A57" i="15"/>
  <c r="A56" i="15"/>
  <c r="A55" i="15"/>
  <c r="AA55" i="15" s="1"/>
  <c r="A54" i="15"/>
  <c r="Y54" i="15" s="1"/>
  <c r="A53" i="15"/>
  <c r="A52" i="15"/>
  <c r="Y52" i="15" s="1"/>
  <c r="A51" i="15"/>
  <c r="A50" i="15"/>
  <c r="Y50" i="15" s="1"/>
  <c r="A49" i="15"/>
  <c r="A48" i="15"/>
  <c r="Y48" i="15" s="1"/>
  <c r="A47" i="15"/>
  <c r="AA47" i="15" s="1"/>
  <c r="A46" i="15"/>
  <c r="A45" i="15"/>
  <c r="X45" i="15" s="1"/>
  <c r="A44" i="15"/>
  <c r="Y44" i="15" s="1"/>
  <c r="A43" i="15"/>
  <c r="Z43" i="15" s="1"/>
  <c r="A42" i="15"/>
  <c r="Y42" i="15" s="1"/>
  <c r="A41" i="15"/>
  <c r="A40" i="15"/>
  <c r="W40" i="15" s="1"/>
  <c r="A39" i="15"/>
  <c r="A38" i="15"/>
  <c r="A37" i="15"/>
  <c r="A36" i="15"/>
  <c r="A35" i="15"/>
  <c r="A34" i="15"/>
  <c r="A33" i="15"/>
  <c r="A32" i="15"/>
  <c r="A31" i="15"/>
  <c r="A30" i="15"/>
  <c r="Y30" i="15" s="1"/>
  <c r="A29" i="15"/>
  <c r="A28" i="15"/>
  <c r="A27" i="15"/>
  <c r="A26" i="15"/>
  <c r="A25" i="15"/>
  <c r="A24" i="15"/>
  <c r="A23" i="15"/>
  <c r="A22" i="15"/>
  <c r="C21" i="15"/>
  <c r="A21" i="15"/>
  <c r="A20" i="15"/>
  <c r="A19" i="15"/>
  <c r="A18" i="15"/>
  <c r="Y18" i="15" s="1"/>
  <c r="A17" i="15"/>
  <c r="A16" i="15"/>
  <c r="C15" i="15"/>
  <c r="B15" i="15"/>
  <c r="A15" i="15"/>
  <c r="A14" i="15"/>
  <c r="A13" i="15"/>
  <c r="W13" i="15" s="1"/>
  <c r="A12" i="15"/>
  <c r="A11" i="15"/>
  <c r="A10" i="15"/>
  <c r="W10" i="15" s="1"/>
  <c r="A9" i="15"/>
  <c r="A8" i="15"/>
  <c r="A7" i="15"/>
  <c r="A6" i="15"/>
  <c r="A5" i="15"/>
  <c r="W5" i="15" s="1"/>
  <c r="C4" i="15"/>
  <c r="A4" i="15"/>
  <c r="Z4" i="15" s="1"/>
  <c r="A3" i="15"/>
  <c r="AA3" i="15" s="1"/>
  <c r="A2" i="15"/>
  <c r="AB2" i="15" s="1"/>
  <c r="AB1" i="15"/>
  <c r="AA1" i="15"/>
  <c r="Z1" i="15"/>
  <c r="Y1" i="15"/>
  <c r="X1" i="15"/>
  <c r="W1" i="15"/>
  <c r="F1" i="15"/>
  <c r="D1" i="15"/>
  <c r="C1" i="15"/>
  <c r="B1" i="15"/>
  <c r="T102" i="14"/>
  <c r="K102" i="14"/>
  <c r="B102" i="14"/>
  <c r="A102" i="14"/>
  <c r="Q102" i="14" s="1"/>
  <c r="A101" i="14"/>
  <c r="N100" i="14"/>
  <c r="D100" i="14"/>
  <c r="A100" i="14"/>
  <c r="S100" i="14" s="1"/>
  <c r="K99" i="14"/>
  <c r="E99" i="14"/>
  <c r="D99" i="14"/>
  <c r="A99" i="14"/>
  <c r="R99" i="14" s="1"/>
  <c r="H98" i="14"/>
  <c r="A98" i="14"/>
  <c r="R98" i="14" s="1"/>
  <c r="S97" i="14"/>
  <c r="L97" i="14"/>
  <c r="K97" i="14"/>
  <c r="G97" i="14"/>
  <c r="E97" i="14"/>
  <c r="A97" i="14"/>
  <c r="T97" i="14" s="1"/>
  <c r="T96" i="14"/>
  <c r="D96" i="14"/>
  <c r="A96" i="14"/>
  <c r="Q96" i="14" s="1"/>
  <c r="O95" i="14"/>
  <c r="A95" i="14"/>
  <c r="P95" i="14" s="1"/>
  <c r="T94" i="14"/>
  <c r="R94" i="14"/>
  <c r="P94" i="14"/>
  <c r="K94" i="14"/>
  <c r="H94" i="14"/>
  <c r="G94" i="14"/>
  <c r="B94" i="14"/>
  <c r="A94" i="14"/>
  <c r="Q94" i="14" s="1"/>
  <c r="A93" i="14"/>
  <c r="U92" i="14"/>
  <c r="T92" i="14"/>
  <c r="P92" i="14"/>
  <c r="O92" i="14"/>
  <c r="M92" i="14"/>
  <c r="H92" i="14"/>
  <c r="G92" i="14"/>
  <c r="F92" i="14"/>
  <c r="E92" i="14"/>
  <c r="D92" i="14"/>
  <c r="A92" i="14"/>
  <c r="S92" i="14" s="1"/>
  <c r="L91" i="14"/>
  <c r="K91" i="14"/>
  <c r="I91" i="14"/>
  <c r="E91" i="14"/>
  <c r="C91" i="14"/>
  <c r="A91" i="14"/>
  <c r="U91" i="14" s="1"/>
  <c r="N90" i="14"/>
  <c r="A90" i="14"/>
  <c r="J90" i="14" s="1"/>
  <c r="N89" i="14"/>
  <c r="L89" i="14"/>
  <c r="K89" i="14"/>
  <c r="C89" i="14"/>
  <c r="A89" i="14"/>
  <c r="R89" i="14" s="1"/>
  <c r="T88" i="14"/>
  <c r="S88" i="14"/>
  <c r="I88" i="14"/>
  <c r="H88" i="14"/>
  <c r="D88" i="14"/>
  <c r="C88" i="14"/>
  <c r="B88" i="14"/>
  <c r="A88" i="14"/>
  <c r="J88" i="14" s="1"/>
  <c r="M87" i="14"/>
  <c r="A87" i="14"/>
  <c r="I87" i="14" s="1"/>
  <c r="U86" i="14"/>
  <c r="T86" i="14"/>
  <c r="P86" i="14"/>
  <c r="O86" i="14"/>
  <c r="N86" i="14"/>
  <c r="M86" i="14"/>
  <c r="L86" i="14"/>
  <c r="K86" i="14"/>
  <c r="G86" i="14"/>
  <c r="F86" i="14"/>
  <c r="E86" i="14"/>
  <c r="D86" i="14"/>
  <c r="C86" i="14"/>
  <c r="B86" i="14"/>
  <c r="A86" i="14"/>
  <c r="Q86" i="14" s="1"/>
  <c r="K85" i="14"/>
  <c r="J85" i="14"/>
  <c r="I85" i="14"/>
  <c r="B85" i="14"/>
  <c r="A85" i="14"/>
  <c r="P85" i="14" s="1"/>
  <c r="O84" i="14"/>
  <c r="L84" i="14"/>
  <c r="D84" i="14"/>
  <c r="A84" i="14"/>
  <c r="S84" i="14" s="1"/>
  <c r="S83" i="14"/>
  <c r="E83" i="14"/>
  <c r="A83" i="14"/>
  <c r="T83" i="14" s="1"/>
  <c r="T82" i="14"/>
  <c r="R82" i="14"/>
  <c r="J82" i="14"/>
  <c r="I82" i="14"/>
  <c r="H82" i="14"/>
  <c r="G82" i="14"/>
  <c r="F82" i="14"/>
  <c r="A82" i="14"/>
  <c r="Q82" i="14" s="1"/>
  <c r="S81" i="14"/>
  <c r="N81" i="14"/>
  <c r="E81" i="14"/>
  <c r="A81" i="14"/>
  <c r="Q81" i="14" s="1"/>
  <c r="R80" i="14"/>
  <c r="A80" i="14"/>
  <c r="I80" i="14" s="1"/>
  <c r="K79" i="14"/>
  <c r="A79" i="14"/>
  <c r="R79" i="14" s="1"/>
  <c r="U78" i="14"/>
  <c r="T78" i="14"/>
  <c r="R78" i="14"/>
  <c r="P78" i="14"/>
  <c r="O78" i="14"/>
  <c r="N78" i="14"/>
  <c r="M78" i="14"/>
  <c r="L78" i="14"/>
  <c r="K78" i="14"/>
  <c r="H78" i="14"/>
  <c r="G78" i="14"/>
  <c r="F78" i="14"/>
  <c r="E78" i="14"/>
  <c r="D78" i="14"/>
  <c r="C78" i="14"/>
  <c r="B78" i="14"/>
  <c r="A78" i="14"/>
  <c r="Q78" i="14" s="1"/>
  <c r="I77" i="14"/>
  <c r="A77" i="14"/>
  <c r="R77" i="14" s="1"/>
  <c r="U76" i="14"/>
  <c r="M76" i="14"/>
  <c r="A76" i="14"/>
  <c r="R76" i="14" s="1"/>
  <c r="U75" i="14"/>
  <c r="R75" i="14"/>
  <c r="Q75" i="14"/>
  <c r="O75" i="14"/>
  <c r="I75" i="14"/>
  <c r="G75" i="14"/>
  <c r="F75" i="14"/>
  <c r="E75" i="14"/>
  <c r="D75" i="14"/>
  <c r="A75" i="14"/>
  <c r="N75" i="14" s="1"/>
  <c r="Q74" i="14"/>
  <c r="P74" i="14"/>
  <c r="K74" i="14"/>
  <c r="I74" i="14"/>
  <c r="A74" i="14"/>
  <c r="H74" i="14" s="1"/>
  <c r="U73" i="14"/>
  <c r="T73" i="14"/>
  <c r="L73" i="14"/>
  <c r="K73" i="14"/>
  <c r="A73" i="14"/>
  <c r="P72" i="14"/>
  <c r="D72" i="14"/>
  <c r="A72" i="14"/>
  <c r="R72" i="14" s="1"/>
  <c r="G71" i="14"/>
  <c r="A71" i="14"/>
  <c r="R71" i="14" s="1"/>
  <c r="U70" i="14"/>
  <c r="P70" i="14"/>
  <c r="O70" i="14"/>
  <c r="N70" i="14"/>
  <c r="M70" i="14"/>
  <c r="L70" i="14"/>
  <c r="G70" i="14"/>
  <c r="F70" i="14"/>
  <c r="E70" i="14"/>
  <c r="D70" i="14"/>
  <c r="C70" i="14"/>
  <c r="A70" i="14"/>
  <c r="Q70" i="14" s="1"/>
  <c r="T69" i="14"/>
  <c r="Q69" i="14"/>
  <c r="P69" i="14"/>
  <c r="O69" i="14"/>
  <c r="M69" i="14"/>
  <c r="K69" i="14"/>
  <c r="G69" i="14"/>
  <c r="E69" i="14"/>
  <c r="D69" i="14"/>
  <c r="C69" i="14"/>
  <c r="B69" i="14"/>
  <c r="A69" i="14"/>
  <c r="R69" i="14" s="1"/>
  <c r="H68" i="14"/>
  <c r="A68" i="14"/>
  <c r="I67" i="14"/>
  <c r="A67" i="14"/>
  <c r="K67" i="14" s="1"/>
  <c r="T66" i="14"/>
  <c r="P66" i="14"/>
  <c r="O66" i="14"/>
  <c r="L66" i="14"/>
  <c r="K66" i="14"/>
  <c r="G66" i="14"/>
  <c r="F66" i="14"/>
  <c r="D66" i="14"/>
  <c r="C66" i="14"/>
  <c r="B66" i="14"/>
  <c r="A66" i="14"/>
  <c r="R66" i="14" s="1"/>
  <c r="Q65" i="14"/>
  <c r="N65" i="14"/>
  <c r="A65" i="14"/>
  <c r="H64" i="14"/>
  <c r="A64" i="14"/>
  <c r="Q64" i="14" s="1"/>
  <c r="U63" i="14"/>
  <c r="S63" i="14"/>
  <c r="L63" i="14"/>
  <c r="J63" i="14"/>
  <c r="G63" i="14"/>
  <c r="B63" i="14"/>
  <c r="A63" i="14"/>
  <c r="T63" i="14" s="1"/>
  <c r="Q62" i="14"/>
  <c r="P62" i="14"/>
  <c r="I62" i="14"/>
  <c r="A62" i="14"/>
  <c r="R62" i="14" s="1"/>
  <c r="U61" i="14"/>
  <c r="O61" i="14"/>
  <c r="N61" i="14"/>
  <c r="M61" i="14"/>
  <c r="G61" i="14"/>
  <c r="A61" i="14"/>
  <c r="T61" i="14" s="1"/>
  <c r="U60" i="14"/>
  <c r="T60" i="14"/>
  <c r="S60" i="14"/>
  <c r="R60" i="14"/>
  <c r="N60" i="14"/>
  <c r="M60" i="14"/>
  <c r="K60" i="14"/>
  <c r="J60" i="14"/>
  <c r="F60" i="14"/>
  <c r="E60" i="14"/>
  <c r="D60" i="14"/>
  <c r="C60" i="14"/>
  <c r="B60" i="14"/>
  <c r="A60" i="14"/>
  <c r="Q60" i="14" s="1"/>
  <c r="G59" i="14"/>
  <c r="A59" i="14"/>
  <c r="Q59" i="14" s="1"/>
  <c r="U58" i="14"/>
  <c r="T58" i="14"/>
  <c r="N58" i="14"/>
  <c r="M58" i="14"/>
  <c r="L58" i="14"/>
  <c r="K58" i="14"/>
  <c r="E58" i="14"/>
  <c r="D58" i="14"/>
  <c r="C58" i="14"/>
  <c r="B58" i="14"/>
  <c r="A58" i="14"/>
  <c r="Q58" i="14" s="1"/>
  <c r="A57" i="14"/>
  <c r="M57" i="14" s="1"/>
  <c r="R56" i="14"/>
  <c r="O56" i="14"/>
  <c r="N56" i="14"/>
  <c r="J56" i="14"/>
  <c r="H56" i="14"/>
  <c r="G56" i="14"/>
  <c r="B56" i="14"/>
  <c r="A56" i="14"/>
  <c r="U56" i="14" s="1"/>
  <c r="R55" i="14"/>
  <c r="A55" i="14"/>
  <c r="R54" i="14"/>
  <c r="L54" i="14"/>
  <c r="J54" i="14"/>
  <c r="I54" i="14"/>
  <c r="B54" i="14"/>
  <c r="A54" i="14"/>
  <c r="P54" i="14" s="1"/>
  <c r="A53" i="14"/>
  <c r="O53" i="14" s="1"/>
  <c r="T52" i="14"/>
  <c r="S52" i="14"/>
  <c r="R52" i="14"/>
  <c r="F52" i="14"/>
  <c r="D52" i="14"/>
  <c r="C52" i="14"/>
  <c r="B52" i="14"/>
  <c r="A52" i="14"/>
  <c r="Q52" i="14" s="1"/>
  <c r="A51" i="14"/>
  <c r="U50" i="14"/>
  <c r="P50" i="14"/>
  <c r="O50" i="14"/>
  <c r="N50" i="14"/>
  <c r="M50" i="14"/>
  <c r="L50" i="14"/>
  <c r="G50" i="14"/>
  <c r="F50" i="14"/>
  <c r="E50" i="14"/>
  <c r="D50" i="14"/>
  <c r="C50" i="14"/>
  <c r="A50" i="14"/>
  <c r="Q50" i="14" s="1"/>
  <c r="T49" i="14"/>
  <c r="M49" i="14"/>
  <c r="L49" i="14"/>
  <c r="J49" i="14"/>
  <c r="C49" i="14"/>
  <c r="B49" i="14"/>
  <c r="A49" i="14"/>
  <c r="I48" i="14"/>
  <c r="A48" i="14"/>
  <c r="N47" i="14"/>
  <c r="M47" i="14"/>
  <c r="L47" i="14"/>
  <c r="D47" i="14"/>
  <c r="C47" i="14"/>
  <c r="B47" i="14"/>
  <c r="A47" i="14"/>
  <c r="C46" i="14"/>
  <c r="B46" i="14"/>
  <c r="A46" i="14"/>
  <c r="U45" i="14"/>
  <c r="N45" i="14"/>
  <c r="D45" i="14"/>
  <c r="A45" i="14"/>
  <c r="L45" i="14" s="1"/>
  <c r="T44" i="14"/>
  <c r="M44" i="14"/>
  <c r="L44" i="14"/>
  <c r="J44" i="14"/>
  <c r="C44" i="14"/>
  <c r="A44" i="14"/>
  <c r="B44" i="14" s="1"/>
  <c r="N43" i="14"/>
  <c r="A43" i="14"/>
  <c r="P42" i="14"/>
  <c r="O42" i="14"/>
  <c r="N42" i="14"/>
  <c r="M42" i="14"/>
  <c r="G42" i="14"/>
  <c r="F42" i="14"/>
  <c r="E42" i="14"/>
  <c r="D42" i="14"/>
  <c r="A42" i="14"/>
  <c r="Q42" i="14" s="1"/>
  <c r="Q41" i="14"/>
  <c r="P41" i="14"/>
  <c r="M41" i="14"/>
  <c r="H41" i="14"/>
  <c r="E41" i="14"/>
  <c r="C41" i="14"/>
  <c r="A41" i="14"/>
  <c r="T41" i="14" s="1"/>
  <c r="U40" i="14"/>
  <c r="R40" i="14"/>
  <c r="Q40" i="14"/>
  <c r="P40" i="14"/>
  <c r="O40" i="14"/>
  <c r="J40" i="14"/>
  <c r="I40" i="14"/>
  <c r="H40" i="14"/>
  <c r="G40" i="14"/>
  <c r="F40" i="14"/>
  <c r="E40" i="14"/>
  <c r="B40" i="14"/>
  <c r="A40" i="14"/>
  <c r="N40" i="14" s="1"/>
  <c r="S39" i="14"/>
  <c r="R39" i="14"/>
  <c r="O39" i="14"/>
  <c r="N39" i="14"/>
  <c r="G39" i="14"/>
  <c r="F39" i="14"/>
  <c r="E39" i="14"/>
  <c r="D39" i="14"/>
  <c r="A39" i="14"/>
  <c r="Q39" i="14" s="1"/>
  <c r="Q38" i="14"/>
  <c r="P38" i="14"/>
  <c r="O38" i="14"/>
  <c r="H38" i="14"/>
  <c r="G38" i="14"/>
  <c r="C38" i="14"/>
  <c r="A38" i="14"/>
  <c r="T38" i="14" s="1"/>
  <c r="U37" i="14"/>
  <c r="T37" i="14"/>
  <c r="Q37" i="14"/>
  <c r="P37" i="14"/>
  <c r="O37" i="14"/>
  <c r="L37" i="14"/>
  <c r="I37" i="14"/>
  <c r="H37" i="14"/>
  <c r="G37" i="14"/>
  <c r="F37" i="14"/>
  <c r="E37" i="14"/>
  <c r="D37" i="14"/>
  <c r="A37" i="14"/>
  <c r="N37" i="14" s="1"/>
  <c r="N36" i="14"/>
  <c r="M36" i="14"/>
  <c r="F36" i="14"/>
  <c r="E36" i="14"/>
  <c r="A36" i="14"/>
  <c r="T36" i="14" s="1"/>
  <c r="R35" i="14"/>
  <c r="Q35" i="14"/>
  <c r="P35" i="14"/>
  <c r="O35" i="14"/>
  <c r="I35" i="14"/>
  <c r="G35" i="14"/>
  <c r="F35" i="14"/>
  <c r="C35" i="14"/>
  <c r="B35" i="14"/>
  <c r="A35" i="14"/>
  <c r="N35" i="14" s="1"/>
  <c r="T34" i="14"/>
  <c r="R34" i="14"/>
  <c r="P34" i="14"/>
  <c r="O34" i="14"/>
  <c r="N34" i="14"/>
  <c r="M34" i="14"/>
  <c r="K34" i="14"/>
  <c r="H34" i="14"/>
  <c r="G34" i="14"/>
  <c r="F34" i="14"/>
  <c r="E34" i="14"/>
  <c r="D34" i="14"/>
  <c r="B34" i="14"/>
  <c r="A34" i="14"/>
  <c r="Q34" i="14" s="1"/>
  <c r="A33" i="14"/>
  <c r="H32" i="14"/>
  <c r="A32" i="14"/>
  <c r="M32" i="14" s="1"/>
  <c r="O31" i="14"/>
  <c r="G31" i="14"/>
  <c r="A31" i="14"/>
  <c r="T30" i="14"/>
  <c r="R30" i="14"/>
  <c r="A30" i="14"/>
  <c r="B30" i="14" s="1"/>
  <c r="M29" i="14"/>
  <c r="C29" i="14"/>
  <c r="A29" i="14"/>
  <c r="K29" i="14" s="1"/>
  <c r="M28" i="14"/>
  <c r="D28" i="14"/>
  <c r="A28" i="14"/>
  <c r="Q28" i="14" s="1"/>
  <c r="A27" i="14"/>
  <c r="R27" i="14" s="1"/>
  <c r="U26" i="14"/>
  <c r="T26" i="14"/>
  <c r="R26" i="14"/>
  <c r="P26" i="14"/>
  <c r="O26" i="14"/>
  <c r="N26" i="14"/>
  <c r="M26" i="14"/>
  <c r="L26" i="14"/>
  <c r="K26" i="14"/>
  <c r="H26" i="14"/>
  <c r="G26" i="14"/>
  <c r="F26" i="14"/>
  <c r="E26" i="14"/>
  <c r="D26" i="14"/>
  <c r="C26" i="14"/>
  <c r="B26" i="14"/>
  <c r="A26" i="14"/>
  <c r="Q26" i="14" s="1"/>
  <c r="O25" i="14"/>
  <c r="E25" i="14"/>
  <c r="A25" i="14"/>
  <c r="A24" i="14"/>
  <c r="L23" i="14"/>
  <c r="J23" i="14"/>
  <c r="A23" i="14"/>
  <c r="K23" i="14" s="1"/>
  <c r="A22" i="14"/>
  <c r="U21" i="14"/>
  <c r="Q21" i="14"/>
  <c r="P21" i="14"/>
  <c r="O21" i="14"/>
  <c r="L21" i="14"/>
  <c r="I21" i="14"/>
  <c r="H21" i="14"/>
  <c r="F21" i="14"/>
  <c r="D21" i="14"/>
  <c r="C21" i="14"/>
  <c r="A21" i="14"/>
  <c r="M21" i="14" s="1"/>
  <c r="T20" i="14"/>
  <c r="I20" i="14"/>
  <c r="F20" i="14"/>
  <c r="A20" i="14"/>
  <c r="L20" i="14" s="1"/>
  <c r="Q19" i="14"/>
  <c r="N19" i="14"/>
  <c r="M19" i="14"/>
  <c r="G19" i="14"/>
  <c r="C19" i="14"/>
  <c r="B19" i="14"/>
  <c r="A19" i="14"/>
  <c r="K19" i="14" s="1"/>
  <c r="N18" i="14"/>
  <c r="E18" i="14"/>
  <c r="A18" i="14"/>
  <c r="Q18" i="14" s="1"/>
  <c r="A17" i="14"/>
  <c r="A16" i="14"/>
  <c r="U15" i="14"/>
  <c r="R15" i="14"/>
  <c r="P15" i="14"/>
  <c r="N15" i="14"/>
  <c r="M15" i="14"/>
  <c r="L15" i="14"/>
  <c r="H15" i="14"/>
  <c r="G15" i="14"/>
  <c r="E15" i="14"/>
  <c r="D15" i="14"/>
  <c r="C15" i="14"/>
  <c r="A15" i="14"/>
  <c r="Q15" i="14" s="1"/>
  <c r="A14" i="14"/>
  <c r="L13" i="14"/>
  <c r="A13" i="14"/>
  <c r="A12" i="14"/>
  <c r="K12" i="14" s="1"/>
  <c r="A11" i="14"/>
  <c r="N11" i="14" s="1"/>
  <c r="K10" i="14"/>
  <c r="C10" i="14"/>
  <c r="A10" i="14"/>
  <c r="U10" i="14" s="1"/>
  <c r="M9" i="14"/>
  <c r="J9" i="14"/>
  <c r="B9" i="14"/>
  <c r="A9" i="14"/>
  <c r="U9" i="14" s="1"/>
  <c r="U8" i="14"/>
  <c r="S8" i="14"/>
  <c r="R8" i="14"/>
  <c r="O8" i="14"/>
  <c r="N8" i="14"/>
  <c r="M8" i="14"/>
  <c r="J8" i="14"/>
  <c r="H8" i="14"/>
  <c r="G8" i="14"/>
  <c r="E8" i="14"/>
  <c r="C8" i="14"/>
  <c r="B8" i="14"/>
  <c r="A8" i="14"/>
  <c r="T8" i="14" s="1"/>
  <c r="U7" i="14"/>
  <c r="T7" i="14"/>
  <c r="O7" i="14"/>
  <c r="L7" i="14"/>
  <c r="K7" i="14"/>
  <c r="F7" i="14"/>
  <c r="C7" i="14"/>
  <c r="B7" i="14"/>
  <c r="A7" i="14"/>
  <c r="Q7" i="14" s="1"/>
  <c r="A6" i="14"/>
  <c r="U5" i="14"/>
  <c r="L5" i="14"/>
  <c r="I5" i="14"/>
  <c r="B5" i="14"/>
  <c r="A5" i="14"/>
  <c r="R5" i="14" s="1"/>
  <c r="U4" i="14"/>
  <c r="Q4" i="14"/>
  <c r="O4" i="14"/>
  <c r="M4" i="14"/>
  <c r="L4" i="14"/>
  <c r="G4" i="14"/>
  <c r="F4" i="14"/>
  <c r="E4" i="14"/>
  <c r="D4" i="14"/>
  <c r="C4" i="14"/>
  <c r="A4" i="14"/>
  <c r="R4" i="14" s="1"/>
  <c r="P3" i="14"/>
  <c r="F3" i="14"/>
  <c r="A3" i="14"/>
  <c r="R3" i="14" s="1"/>
  <c r="A2" i="14"/>
  <c r="E102" i="12"/>
  <c r="A102" i="12"/>
  <c r="G102" i="12" s="1"/>
  <c r="H101" i="12"/>
  <c r="A101" i="12"/>
  <c r="L101" i="12" s="1"/>
  <c r="G100" i="12"/>
  <c r="A100" i="12"/>
  <c r="K99" i="12"/>
  <c r="H99" i="12"/>
  <c r="G99" i="12"/>
  <c r="B99" i="12"/>
  <c r="C99" i="12" s="1"/>
  <c r="A99" i="12"/>
  <c r="F99" i="12" s="1"/>
  <c r="A98" i="12"/>
  <c r="J98" i="12" s="1"/>
  <c r="A97" i="12"/>
  <c r="A96" i="12"/>
  <c r="H95" i="12"/>
  <c r="E95" i="12"/>
  <c r="A95" i="12"/>
  <c r="I95" i="12" s="1"/>
  <c r="A94" i="12"/>
  <c r="H94" i="12" s="1"/>
  <c r="K93" i="12"/>
  <c r="I93" i="12"/>
  <c r="F93" i="12"/>
  <c r="E93" i="12"/>
  <c r="B93" i="12"/>
  <c r="C93" i="12" s="1"/>
  <c r="A93" i="12"/>
  <c r="L93" i="12" s="1"/>
  <c r="K92" i="12"/>
  <c r="J92" i="12"/>
  <c r="F92" i="12"/>
  <c r="A92" i="12"/>
  <c r="I92" i="12" s="1"/>
  <c r="L91" i="12"/>
  <c r="K91" i="12"/>
  <c r="B91" i="12"/>
  <c r="C91" i="12" s="1"/>
  <c r="D91" i="12" s="1"/>
  <c r="A91" i="12"/>
  <c r="F91" i="12" s="1"/>
  <c r="F90" i="12"/>
  <c r="A90" i="12"/>
  <c r="A89" i="12"/>
  <c r="L89" i="12" s="1"/>
  <c r="G88" i="12"/>
  <c r="F88" i="12"/>
  <c r="A88" i="12"/>
  <c r="A87" i="12"/>
  <c r="H86" i="12"/>
  <c r="F86" i="12"/>
  <c r="E86" i="12"/>
  <c r="A86" i="12"/>
  <c r="G86" i="12" s="1"/>
  <c r="I85" i="12"/>
  <c r="A85" i="12"/>
  <c r="H84" i="12"/>
  <c r="B84" i="12"/>
  <c r="C84" i="12" s="1"/>
  <c r="M84" i="12" s="1"/>
  <c r="A84" i="12"/>
  <c r="L84" i="12" s="1"/>
  <c r="H83" i="12"/>
  <c r="A83" i="12"/>
  <c r="F83" i="12" s="1"/>
  <c r="A82" i="12"/>
  <c r="J82" i="12" s="1"/>
  <c r="G81" i="12"/>
  <c r="A81" i="12"/>
  <c r="B80" i="12"/>
  <c r="C80" i="12" s="1"/>
  <c r="A80" i="12"/>
  <c r="H79" i="12"/>
  <c r="E79" i="12"/>
  <c r="A79" i="12"/>
  <c r="I79" i="12" s="1"/>
  <c r="A78" i="12"/>
  <c r="J78" i="12" s="1"/>
  <c r="K77" i="12"/>
  <c r="I77" i="12"/>
  <c r="F77" i="12"/>
  <c r="E77" i="12"/>
  <c r="B77" i="12"/>
  <c r="C77" i="12" s="1"/>
  <c r="A77" i="12"/>
  <c r="L77" i="12" s="1"/>
  <c r="K76" i="12"/>
  <c r="E76" i="12"/>
  <c r="A76" i="12"/>
  <c r="L75" i="12"/>
  <c r="K75" i="12"/>
  <c r="G75" i="12"/>
  <c r="E75" i="12"/>
  <c r="B75" i="12"/>
  <c r="C75" i="12" s="1"/>
  <c r="D75" i="12" s="1"/>
  <c r="A75" i="12"/>
  <c r="F75" i="12" s="1"/>
  <c r="H74" i="12"/>
  <c r="F74" i="12"/>
  <c r="A74" i="12"/>
  <c r="K74" i="12" s="1"/>
  <c r="A73" i="12"/>
  <c r="I72" i="12"/>
  <c r="B72" i="12"/>
  <c r="C72" i="12" s="1"/>
  <c r="A72" i="12"/>
  <c r="H71" i="12"/>
  <c r="A71" i="12"/>
  <c r="K71" i="12" s="1"/>
  <c r="A70" i="12"/>
  <c r="K69" i="12"/>
  <c r="H69" i="12"/>
  <c r="G69" i="12"/>
  <c r="E69" i="12"/>
  <c r="A69" i="12"/>
  <c r="L69" i="12" s="1"/>
  <c r="H68" i="12"/>
  <c r="B68" i="12"/>
  <c r="C68" i="12" s="1"/>
  <c r="M68" i="12" s="1"/>
  <c r="A68" i="12"/>
  <c r="I67" i="12"/>
  <c r="H67" i="12"/>
  <c r="G67" i="12"/>
  <c r="A67" i="12"/>
  <c r="F67" i="12" s="1"/>
  <c r="A66" i="12"/>
  <c r="B66" i="12" s="1"/>
  <c r="C66" i="12" s="1"/>
  <c r="D66" i="12" s="1"/>
  <c r="J65" i="12"/>
  <c r="G65" i="12"/>
  <c r="A65" i="12"/>
  <c r="E65" i="12" s="1"/>
  <c r="A64" i="12"/>
  <c r="I64" i="12" s="1"/>
  <c r="G63" i="12"/>
  <c r="F63" i="12"/>
  <c r="E63" i="12"/>
  <c r="A63" i="12"/>
  <c r="I63" i="12" s="1"/>
  <c r="J62" i="12"/>
  <c r="H62" i="12"/>
  <c r="A62" i="12"/>
  <c r="K61" i="12"/>
  <c r="I61" i="12"/>
  <c r="G61" i="12"/>
  <c r="F61" i="12"/>
  <c r="E61" i="12"/>
  <c r="C61" i="12"/>
  <c r="B61" i="12"/>
  <c r="A61" i="12"/>
  <c r="L61" i="12" s="1"/>
  <c r="K60" i="12"/>
  <c r="J60" i="12"/>
  <c r="G60" i="12"/>
  <c r="F60" i="12"/>
  <c r="E60" i="12"/>
  <c r="A60" i="12"/>
  <c r="I60" i="12" s="1"/>
  <c r="G59" i="12"/>
  <c r="E59" i="12"/>
  <c r="A59" i="12"/>
  <c r="L59" i="12" s="1"/>
  <c r="F58" i="12"/>
  <c r="A58" i="12"/>
  <c r="A57" i="12"/>
  <c r="K56" i="12"/>
  <c r="G56" i="12"/>
  <c r="E56" i="12"/>
  <c r="A56" i="12"/>
  <c r="K55" i="12"/>
  <c r="J55" i="12"/>
  <c r="H55" i="12"/>
  <c r="F55" i="12"/>
  <c r="E55" i="12"/>
  <c r="B55" i="12"/>
  <c r="C55" i="12" s="1"/>
  <c r="D55" i="12" s="1"/>
  <c r="A55" i="12"/>
  <c r="I55" i="12" s="1"/>
  <c r="J54" i="12"/>
  <c r="I54" i="12"/>
  <c r="H54" i="12"/>
  <c r="G54" i="12"/>
  <c r="E54" i="12"/>
  <c r="B54" i="12"/>
  <c r="C54" i="12" s="1"/>
  <c r="D54" i="12" s="1"/>
  <c r="A54" i="12"/>
  <c r="L53" i="12"/>
  <c r="G53" i="12"/>
  <c r="F53" i="12"/>
  <c r="A53" i="12"/>
  <c r="K53" i="12" s="1"/>
  <c r="A52" i="12"/>
  <c r="B51" i="12"/>
  <c r="C51" i="12" s="1"/>
  <c r="M51" i="12" s="1"/>
  <c r="A51" i="12"/>
  <c r="J51" i="12" s="1"/>
  <c r="A50" i="12"/>
  <c r="J49" i="12"/>
  <c r="I49" i="12"/>
  <c r="F49" i="12"/>
  <c r="A49" i="12"/>
  <c r="H49" i="12" s="1"/>
  <c r="I48" i="12"/>
  <c r="A48" i="12"/>
  <c r="L47" i="12"/>
  <c r="K47" i="12"/>
  <c r="H47" i="12"/>
  <c r="F47" i="12"/>
  <c r="E47" i="12"/>
  <c r="A47" i="12"/>
  <c r="H46" i="12"/>
  <c r="E46" i="12"/>
  <c r="A46" i="12"/>
  <c r="J46" i="12" s="1"/>
  <c r="L45" i="12"/>
  <c r="K45" i="12"/>
  <c r="E45" i="12"/>
  <c r="A45" i="12"/>
  <c r="L44" i="12"/>
  <c r="B44" i="12"/>
  <c r="C44" i="12" s="1"/>
  <c r="A44" i="12"/>
  <c r="J44" i="12" s="1"/>
  <c r="J43" i="12"/>
  <c r="I43" i="12"/>
  <c r="H43" i="12"/>
  <c r="G43" i="12"/>
  <c r="F43" i="12"/>
  <c r="B43" i="12"/>
  <c r="C43" i="12" s="1"/>
  <c r="M43" i="12" s="1"/>
  <c r="A43" i="12"/>
  <c r="E42" i="12"/>
  <c r="A42" i="12"/>
  <c r="F42" i="12" s="1"/>
  <c r="A41" i="12"/>
  <c r="K40" i="12"/>
  <c r="A40" i="12"/>
  <c r="G40" i="12" s="1"/>
  <c r="K39" i="12"/>
  <c r="H39" i="12"/>
  <c r="E39" i="12"/>
  <c r="B39" i="12"/>
  <c r="C39" i="12" s="1"/>
  <c r="D39" i="12" s="1"/>
  <c r="A39" i="12"/>
  <c r="L39" i="12" s="1"/>
  <c r="J38" i="12"/>
  <c r="G38" i="12"/>
  <c r="E38" i="12"/>
  <c r="A38" i="12"/>
  <c r="L37" i="12"/>
  <c r="K37" i="12"/>
  <c r="B37" i="12"/>
  <c r="C37" i="12" s="1"/>
  <c r="M37" i="12" s="1"/>
  <c r="A37" i="12"/>
  <c r="L36" i="12"/>
  <c r="I36" i="12"/>
  <c r="G36" i="12"/>
  <c r="E36" i="12"/>
  <c r="B36" i="12"/>
  <c r="C36" i="12" s="1"/>
  <c r="D36" i="12" s="1"/>
  <c r="A36" i="12"/>
  <c r="J36" i="12" s="1"/>
  <c r="H35" i="12"/>
  <c r="A35" i="12"/>
  <c r="G34" i="12"/>
  <c r="A34" i="12"/>
  <c r="A33" i="12"/>
  <c r="E33" i="12" s="1"/>
  <c r="G32" i="12"/>
  <c r="A32" i="12"/>
  <c r="K31" i="12"/>
  <c r="B31" i="12"/>
  <c r="C31" i="12" s="1"/>
  <c r="A31" i="12"/>
  <c r="I30" i="12"/>
  <c r="H30" i="12"/>
  <c r="G30" i="12"/>
  <c r="E30" i="12"/>
  <c r="C30" i="12"/>
  <c r="D30" i="12" s="1"/>
  <c r="B30" i="12"/>
  <c r="A30" i="12"/>
  <c r="L30" i="12" s="1"/>
  <c r="L29" i="12"/>
  <c r="K29" i="12"/>
  <c r="J29" i="12"/>
  <c r="F29" i="12"/>
  <c r="E29" i="12"/>
  <c r="A29" i="12"/>
  <c r="L28" i="12"/>
  <c r="K28" i="12"/>
  <c r="B28" i="12"/>
  <c r="C28" i="12" s="1"/>
  <c r="M28" i="12" s="1"/>
  <c r="A28" i="12"/>
  <c r="G27" i="12"/>
  <c r="F27" i="12"/>
  <c r="A27" i="12"/>
  <c r="I27" i="12" s="1"/>
  <c r="B26" i="12"/>
  <c r="C26" i="12" s="1"/>
  <c r="A26" i="12"/>
  <c r="K25" i="12"/>
  <c r="F25" i="12"/>
  <c r="A25" i="12"/>
  <c r="A24" i="12"/>
  <c r="H24" i="12" s="1"/>
  <c r="L23" i="12"/>
  <c r="A23" i="12"/>
  <c r="H22" i="12"/>
  <c r="G22" i="12"/>
  <c r="A22" i="12"/>
  <c r="L22" i="12" s="1"/>
  <c r="L21" i="12"/>
  <c r="J21" i="12"/>
  <c r="G21" i="12"/>
  <c r="E21" i="12"/>
  <c r="B21" i="12"/>
  <c r="C21" i="12" s="1"/>
  <c r="M21" i="12" s="1"/>
  <c r="A21" i="12"/>
  <c r="K21" i="12" s="1"/>
  <c r="H20" i="12"/>
  <c r="A20" i="12"/>
  <c r="L19" i="12"/>
  <c r="B19" i="12"/>
  <c r="C19" i="12" s="1"/>
  <c r="M19" i="12" s="1"/>
  <c r="A19" i="12"/>
  <c r="K19" i="12" s="1"/>
  <c r="L18" i="12"/>
  <c r="I18" i="12"/>
  <c r="A18" i="12"/>
  <c r="A17" i="12"/>
  <c r="E17" i="12" s="1"/>
  <c r="G16" i="12"/>
  <c r="A16" i="12"/>
  <c r="L15" i="12"/>
  <c r="K15" i="12"/>
  <c r="H15" i="12"/>
  <c r="E15" i="12"/>
  <c r="B15" i="12"/>
  <c r="C15" i="12" s="1"/>
  <c r="A15" i="12"/>
  <c r="G15" i="12" s="1"/>
  <c r="K14" i="12"/>
  <c r="I14" i="12"/>
  <c r="H14" i="12"/>
  <c r="F14" i="12"/>
  <c r="E14" i="12"/>
  <c r="B14" i="12"/>
  <c r="C14" i="12" s="1"/>
  <c r="D14" i="12" s="1"/>
  <c r="A14" i="12"/>
  <c r="L13" i="12"/>
  <c r="K13" i="12"/>
  <c r="H13" i="12"/>
  <c r="G13" i="12"/>
  <c r="F13" i="12"/>
  <c r="E13" i="12"/>
  <c r="B13" i="12"/>
  <c r="C13" i="12" s="1"/>
  <c r="A13" i="12"/>
  <c r="L12" i="12"/>
  <c r="I12" i="12"/>
  <c r="H12" i="12"/>
  <c r="G12" i="12"/>
  <c r="E12" i="12"/>
  <c r="B12" i="12"/>
  <c r="C12" i="12" s="1"/>
  <c r="M12" i="12" s="1"/>
  <c r="A12" i="12"/>
  <c r="A11" i="12"/>
  <c r="K11" i="12" s="1"/>
  <c r="K10" i="12"/>
  <c r="A10" i="12"/>
  <c r="H10" i="12" s="1"/>
  <c r="I9" i="12"/>
  <c r="H9" i="12"/>
  <c r="F9" i="12"/>
  <c r="B9" i="12"/>
  <c r="C9" i="12" s="1"/>
  <c r="A9" i="12"/>
  <c r="E9" i="12" s="1"/>
  <c r="L8" i="12"/>
  <c r="H8" i="12"/>
  <c r="F8" i="12"/>
  <c r="A8" i="12"/>
  <c r="I8" i="12" s="1"/>
  <c r="L7" i="12"/>
  <c r="F7" i="12"/>
  <c r="A7" i="12"/>
  <c r="G7" i="12" s="1"/>
  <c r="A6" i="12"/>
  <c r="L6" i="12" s="1"/>
  <c r="H5" i="12"/>
  <c r="G5" i="12"/>
  <c r="B5" i="12"/>
  <c r="C5" i="12" s="1"/>
  <c r="M5" i="12" s="1"/>
  <c r="A5" i="12"/>
  <c r="I5" i="12" s="1"/>
  <c r="J4" i="12"/>
  <c r="H4" i="12"/>
  <c r="G4" i="12"/>
  <c r="E4" i="12"/>
  <c r="B4" i="12"/>
  <c r="C4" i="12" s="1"/>
  <c r="A4" i="12"/>
  <c r="F4" i="12" s="1"/>
  <c r="L3" i="12"/>
  <c r="J3" i="12"/>
  <c r="G3" i="12"/>
  <c r="F3" i="12"/>
  <c r="E3" i="12"/>
  <c r="B3" i="12"/>
  <c r="C3" i="12" s="1"/>
  <c r="A3" i="12"/>
  <c r="K3" i="12" s="1"/>
  <c r="A2" i="12"/>
  <c r="I2" i="12" s="1"/>
  <c r="D11" i="11"/>
  <c r="D10" i="11"/>
  <c r="D9" i="11"/>
  <c r="D8" i="11"/>
  <c r="D7" i="11"/>
  <c r="D6" i="11"/>
  <c r="C4" i="11"/>
  <c r="A2" i="11"/>
  <c r="A1" i="11"/>
  <c r="D4" i="10"/>
  <c r="B2" i="10"/>
  <c r="B1" i="10"/>
  <c r="D4" i="9"/>
  <c r="B2" i="9"/>
  <c r="B1" i="9"/>
  <c r="D4" i="8"/>
  <c r="B2" i="8"/>
  <c r="B1" i="8"/>
  <c r="B4" i="7"/>
  <c r="A2" i="7"/>
  <c r="A1" i="7"/>
  <c r="D4" i="6"/>
  <c r="B2" i="6"/>
  <c r="B1" i="6"/>
  <c r="B4" i="5"/>
  <c r="A2" i="5"/>
  <c r="A1" i="5"/>
  <c r="F31" i="4"/>
  <c r="A31" i="4"/>
  <c r="C31" i="4" s="1"/>
  <c r="F30" i="4"/>
  <c r="A30" i="4"/>
  <c r="C30" i="4" s="1"/>
  <c r="F29" i="4"/>
  <c r="A29" i="4"/>
  <c r="C29" i="4" s="1"/>
  <c r="F28" i="4"/>
  <c r="A28" i="4"/>
  <c r="C28" i="4" s="1"/>
  <c r="F27" i="4"/>
  <c r="C27" i="4"/>
  <c r="A27" i="4"/>
  <c r="F26" i="4"/>
  <c r="A26" i="4"/>
  <c r="C26" i="4" s="1"/>
  <c r="F25" i="4"/>
  <c r="A25" i="4"/>
  <c r="C25" i="4" s="1"/>
  <c r="F24" i="4"/>
  <c r="C24" i="4"/>
  <c r="A24" i="4"/>
  <c r="F23" i="4"/>
  <c r="C23" i="4"/>
  <c r="A23" i="4"/>
  <c r="F22" i="4"/>
  <c r="C22" i="4"/>
  <c r="A22" i="4"/>
  <c r="F21" i="4"/>
  <c r="A21" i="4"/>
  <c r="C21" i="4" s="1"/>
  <c r="F20" i="4"/>
  <c r="A20" i="4"/>
  <c r="C20" i="4" s="1"/>
  <c r="F19" i="4"/>
  <c r="A19" i="4"/>
  <c r="C19" i="4" s="1"/>
  <c r="F18" i="4"/>
  <c r="A18" i="4"/>
  <c r="C18" i="4" s="1"/>
  <c r="F17" i="4"/>
  <c r="A17" i="4"/>
  <c r="C17" i="4" s="1"/>
  <c r="F16" i="4"/>
  <c r="C16" i="4"/>
  <c r="A16" i="4"/>
  <c r="F15" i="4"/>
  <c r="A15" i="4"/>
  <c r="C15" i="4" s="1"/>
  <c r="F14" i="4"/>
  <c r="A14" i="4"/>
  <c r="C14" i="4" s="1"/>
  <c r="F13" i="4"/>
  <c r="A13" i="4"/>
  <c r="C13" i="4" s="1"/>
  <c r="F12" i="4"/>
  <c r="A12" i="4"/>
  <c r="C12" i="4" s="1"/>
  <c r="F11" i="4"/>
  <c r="C11" i="4"/>
  <c r="A11" i="4"/>
  <c r="F10" i="4"/>
  <c r="A10" i="4"/>
  <c r="C10" i="4" s="1"/>
  <c r="F9" i="4"/>
  <c r="A9" i="4"/>
  <c r="C9" i="4" s="1"/>
  <c r="F8" i="4"/>
  <c r="C8" i="4"/>
  <c r="A8" i="4"/>
  <c r="C4" i="4"/>
  <c r="A2" i="4"/>
  <c r="A1" i="4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C4" i="3"/>
  <c r="A2" i="3"/>
  <c r="A1" i="3"/>
  <c r="BE109" i="2"/>
  <c r="BF109" i="2" s="1"/>
  <c r="AX109" i="2"/>
  <c r="AY109" i="2" s="1"/>
  <c r="AZ109" i="2" s="1"/>
  <c r="AV109" i="2"/>
  <c r="AU109" i="2"/>
  <c r="AT109" i="2"/>
  <c r="AS109" i="2"/>
  <c r="AR109" i="2"/>
  <c r="AQ109" i="2"/>
  <c r="AO109" i="2"/>
  <c r="AP109" i="2" s="1"/>
  <c r="BB109" i="2" s="1"/>
  <c r="AM109" i="2"/>
  <c r="AN109" i="2" s="1"/>
  <c r="AK109" i="2"/>
  <c r="AH109" i="2" s="1"/>
  <c r="AE109" i="2" s="1"/>
  <c r="AJ109" i="2"/>
  <c r="F109" i="2"/>
  <c r="BE108" i="2"/>
  <c r="BF108" i="2" s="1"/>
  <c r="AX108" i="2"/>
  <c r="AY108" i="2" s="1"/>
  <c r="AZ108" i="2" s="1"/>
  <c r="AV108" i="2"/>
  <c r="AU108" i="2"/>
  <c r="AT108" i="2"/>
  <c r="AS108" i="2"/>
  <c r="BC108" i="2" s="1"/>
  <c r="AR108" i="2"/>
  <c r="AQ108" i="2"/>
  <c r="AO108" i="2"/>
  <c r="AP108" i="2" s="1"/>
  <c r="AN108" i="2"/>
  <c r="AM108" i="2"/>
  <c r="CE108" i="2" s="1"/>
  <c r="AK108" i="2"/>
  <c r="AH108" i="2" s="1"/>
  <c r="AE108" i="2" s="1"/>
  <c r="AJ108" i="2"/>
  <c r="F108" i="2"/>
  <c r="BE107" i="2"/>
  <c r="BF107" i="2" s="1"/>
  <c r="AX107" i="2"/>
  <c r="AY107" i="2" s="1"/>
  <c r="AV107" i="2"/>
  <c r="AU107" i="2"/>
  <c r="AT107" i="2"/>
  <c r="AS107" i="2"/>
  <c r="AR107" i="2"/>
  <c r="BC107" i="2" s="1"/>
  <c r="AQ107" i="2"/>
  <c r="AO107" i="2"/>
  <c r="AP107" i="2" s="1"/>
  <c r="AN107" i="2"/>
  <c r="AM107" i="2"/>
  <c r="CE107" i="2" s="1"/>
  <c r="AK107" i="2"/>
  <c r="AJ107" i="2"/>
  <c r="AH107" i="2"/>
  <c r="AE107" i="2" s="1"/>
  <c r="F107" i="2"/>
  <c r="BE106" i="2"/>
  <c r="BF106" i="2" s="1"/>
  <c r="AX106" i="2"/>
  <c r="AY106" i="2" s="1"/>
  <c r="BA106" i="2" s="1"/>
  <c r="AV106" i="2"/>
  <c r="AU106" i="2"/>
  <c r="AT106" i="2"/>
  <c r="AS106" i="2"/>
  <c r="AR106" i="2"/>
  <c r="AQ106" i="2"/>
  <c r="AO106" i="2"/>
  <c r="AP106" i="2" s="1"/>
  <c r="AM106" i="2"/>
  <c r="CE106" i="2" s="1"/>
  <c r="AK106" i="2"/>
  <c r="AH106" i="2" s="1"/>
  <c r="AE106" i="2" s="1"/>
  <c r="AJ106" i="2"/>
  <c r="F106" i="2"/>
  <c r="CE105" i="2"/>
  <c r="BE105" i="2"/>
  <c r="BF105" i="2" s="1"/>
  <c r="AX105" i="2"/>
  <c r="AY105" i="2" s="1"/>
  <c r="AV105" i="2"/>
  <c r="AU105" i="2"/>
  <c r="AT105" i="2"/>
  <c r="AS105" i="2"/>
  <c r="AR105" i="2"/>
  <c r="AQ105" i="2"/>
  <c r="AO105" i="2"/>
  <c r="AP105" i="2" s="1"/>
  <c r="AM105" i="2"/>
  <c r="AN105" i="2" s="1"/>
  <c r="AK105" i="2"/>
  <c r="AH105" i="2" s="1"/>
  <c r="AE105" i="2" s="1"/>
  <c r="AJ105" i="2"/>
  <c r="F105" i="2"/>
  <c r="CE104" i="2"/>
  <c r="BF104" i="2"/>
  <c r="BE104" i="2"/>
  <c r="AX104" i="2"/>
  <c r="AY104" i="2" s="1"/>
  <c r="AV104" i="2"/>
  <c r="AU104" i="2"/>
  <c r="AT104" i="2"/>
  <c r="AS104" i="2"/>
  <c r="AR104" i="2"/>
  <c r="AQ104" i="2"/>
  <c r="AP104" i="2"/>
  <c r="AO104" i="2"/>
  <c r="AM104" i="2"/>
  <c r="AN104" i="2" s="1"/>
  <c r="AK104" i="2"/>
  <c r="AH104" i="2" s="1"/>
  <c r="AE104" i="2" s="1"/>
  <c r="AJ104" i="2"/>
  <c r="F104" i="2"/>
  <c r="BE103" i="2"/>
  <c r="BF103" i="2" s="1"/>
  <c r="AX103" i="2"/>
  <c r="AY103" i="2" s="1"/>
  <c r="BC103" i="2"/>
  <c r="AV103" i="2"/>
  <c r="AU103" i="2"/>
  <c r="AT103" i="2"/>
  <c r="AS103" i="2"/>
  <c r="AR103" i="2"/>
  <c r="AQ103" i="2"/>
  <c r="AO103" i="2"/>
  <c r="AP103" i="2" s="1"/>
  <c r="AM103" i="2"/>
  <c r="CE103" i="2" s="1"/>
  <c r="AK103" i="2"/>
  <c r="AH103" i="2" s="1"/>
  <c r="AE103" i="2" s="1"/>
  <c r="AJ103" i="2"/>
  <c r="F103" i="2"/>
  <c r="BF102" i="2"/>
  <c r="BE102" i="2"/>
  <c r="AX102" i="2"/>
  <c r="AY102" i="2" s="1"/>
  <c r="AV102" i="2"/>
  <c r="AU102" i="2"/>
  <c r="AT102" i="2"/>
  <c r="AS102" i="2"/>
  <c r="AR102" i="2"/>
  <c r="AQ102" i="2"/>
  <c r="AO102" i="2"/>
  <c r="AP102" i="2" s="1"/>
  <c r="AM102" i="2"/>
  <c r="CE102" i="2" s="1"/>
  <c r="AK102" i="2"/>
  <c r="AH102" i="2" s="1"/>
  <c r="AE102" i="2" s="1"/>
  <c r="AJ102" i="2"/>
  <c r="F102" i="2"/>
  <c r="BF101" i="2"/>
  <c r="BE101" i="2"/>
  <c r="AX101" i="2"/>
  <c r="AY101" i="2" s="1"/>
  <c r="AV101" i="2"/>
  <c r="AU101" i="2"/>
  <c r="AT101" i="2"/>
  <c r="AS101" i="2"/>
  <c r="AR101" i="2"/>
  <c r="AQ101" i="2"/>
  <c r="AP101" i="2"/>
  <c r="AO101" i="2"/>
  <c r="AM101" i="2"/>
  <c r="CE101" i="2" s="1"/>
  <c r="AK101" i="2"/>
  <c r="AH101" i="2" s="1"/>
  <c r="AE101" i="2" s="1"/>
  <c r="AJ101" i="2"/>
  <c r="F101" i="2"/>
  <c r="BE100" i="2"/>
  <c r="BF100" i="2" s="1"/>
  <c r="AX100" i="2"/>
  <c r="AY100" i="2" s="1"/>
  <c r="AV100" i="2"/>
  <c r="AU100" i="2"/>
  <c r="AT100" i="2"/>
  <c r="AS100" i="2"/>
  <c r="AR100" i="2"/>
  <c r="AQ100" i="2"/>
  <c r="AP100" i="2"/>
  <c r="AO100" i="2"/>
  <c r="AM100" i="2"/>
  <c r="AN100" i="2" s="1"/>
  <c r="AK100" i="2"/>
  <c r="AH100" i="2" s="1"/>
  <c r="AE100" i="2" s="1"/>
  <c r="AJ100" i="2"/>
  <c r="F100" i="2"/>
  <c r="BE99" i="2"/>
  <c r="BF99" i="2" s="1"/>
  <c r="AX99" i="2"/>
  <c r="AY99" i="2" s="1"/>
  <c r="AV99" i="2"/>
  <c r="AU99" i="2"/>
  <c r="AT99" i="2"/>
  <c r="AS99" i="2"/>
  <c r="AR99" i="2"/>
  <c r="AQ99" i="2"/>
  <c r="AO99" i="2"/>
  <c r="AP99" i="2" s="1"/>
  <c r="AM99" i="2"/>
  <c r="CE99" i="2" s="1"/>
  <c r="AK99" i="2"/>
  <c r="AJ99" i="2"/>
  <c r="AH99" i="2"/>
  <c r="AE99" i="2" s="1"/>
  <c r="F99" i="2"/>
  <c r="BE98" i="2"/>
  <c r="BF98" i="2" s="1"/>
  <c r="AX98" i="2"/>
  <c r="AY98" i="2" s="1"/>
  <c r="BA98" i="2" s="1"/>
  <c r="AV98" i="2"/>
  <c r="AU98" i="2"/>
  <c r="AT98" i="2"/>
  <c r="AS98" i="2"/>
  <c r="AR98" i="2"/>
  <c r="AQ98" i="2"/>
  <c r="AO98" i="2"/>
  <c r="AP98" i="2" s="1"/>
  <c r="AM98" i="2"/>
  <c r="CE98" i="2" s="1"/>
  <c r="AK98" i="2"/>
  <c r="AH98" i="2" s="1"/>
  <c r="AE98" i="2" s="1"/>
  <c r="AJ98" i="2"/>
  <c r="F98" i="2"/>
  <c r="BF97" i="2"/>
  <c r="BE97" i="2"/>
  <c r="AX97" i="2"/>
  <c r="AY97" i="2" s="1"/>
  <c r="BA97" i="2" s="1"/>
  <c r="AV97" i="2"/>
  <c r="AU97" i="2"/>
  <c r="AT97" i="2"/>
  <c r="AS97" i="2"/>
  <c r="AR97" i="2"/>
  <c r="AQ97" i="2"/>
  <c r="AO97" i="2"/>
  <c r="AP97" i="2" s="1"/>
  <c r="AN97" i="2"/>
  <c r="AM97" i="2"/>
  <c r="CE97" i="2" s="1"/>
  <c r="AK97" i="2"/>
  <c r="AJ97" i="2"/>
  <c r="AH97" i="2"/>
  <c r="AE97" i="2" s="1"/>
  <c r="F97" i="2"/>
  <c r="BE96" i="2"/>
  <c r="BF96" i="2" s="1"/>
  <c r="AX96" i="2"/>
  <c r="AY96" i="2" s="1"/>
  <c r="AV96" i="2"/>
  <c r="AU96" i="2"/>
  <c r="AT96" i="2"/>
  <c r="AS96" i="2"/>
  <c r="AR96" i="2"/>
  <c r="AQ96" i="2"/>
  <c r="AO96" i="2"/>
  <c r="AP96" i="2" s="1"/>
  <c r="AM96" i="2"/>
  <c r="AK96" i="2"/>
  <c r="AH96" i="2" s="1"/>
  <c r="AE96" i="2" s="1"/>
  <c r="AJ96" i="2"/>
  <c r="F96" i="2"/>
  <c r="BF95" i="2"/>
  <c r="BE95" i="2"/>
  <c r="AX95" i="2"/>
  <c r="AY95" i="2" s="1"/>
  <c r="AV95" i="2"/>
  <c r="AU95" i="2"/>
  <c r="AT95" i="2"/>
  <c r="AS95" i="2"/>
  <c r="AR95" i="2"/>
  <c r="AQ95" i="2"/>
  <c r="AO95" i="2"/>
  <c r="AP95" i="2" s="1"/>
  <c r="AM95" i="2"/>
  <c r="CE95" i="2" s="1"/>
  <c r="AK95" i="2"/>
  <c r="AJ95" i="2"/>
  <c r="AH95" i="2"/>
  <c r="AE95" i="2" s="1"/>
  <c r="F95" i="2"/>
  <c r="CE94" i="2"/>
  <c r="BF94" i="2"/>
  <c r="BE94" i="2"/>
  <c r="AX94" i="2"/>
  <c r="AY94" i="2" s="1"/>
  <c r="AV94" i="2"/>
  <c r="AU94" i="2"/>
  <c r="AT94" i="2"/>
  <c r="AS94" i="2"/>
  <c r="AR94" i="2"/>
  <c r="AQ94" i="2"/>
  <c r="AO94" i="2"/>
  <c r="AP94" i="2" s="1"/>
  <c r="AM94" i="2"/>
  <c r="AN94" i="2" s="1"/>
  <c r="AK94" i="2"/>
  <c r="AH94" i="2" s="1"/>
  <c r="AE94" i="2" s="1"/>
  <c r="AJ94" i="2"/>
  <c r="F94" i="2"/>
  <c r="BF93" i="2"/>
  <c r="BE93" i="2"/>
  <c r="AX93" i="2"/>
  <c r="AY93" i="2" s="1"/>
  <c r="AV93" i="2"/>
  <c r="AU93" i="2"/>
  <c r="AT93" i="2"/>
  <c r="AS93" i="2"/>
  <c r="AR93" i="2"/>
  <c r="AQ93" i="2"/>
  <c r="AO93" i="2"/>
  <c r="AP93" i="2" s="1"/>
  <c r="AM93" i="2"/>
  <c r="CE93" i="2" s="1"/>
  <c r="AK93" i="2"/>
  <c r="AH93" i="2" s="1"/>
  <c r="AE93" i="2" s="1"/>
  <c r="AJ93" i="2"/>
  <c r="F93" i="2"/>
  <c r="CE92" i="2"/>
  <c r="BE92" i="2"/>
  <c r="BF92" i="2" s="1"/>
  <c r="AX92" i="2"/>
  <c r="AY92" i="2" s="1"/>
  <c r="AV92" i="2"/>
  <c r="AU92" i="2"/>
  <c r="AT92" i="2"/>
  <c r="AS92" i="2"/>
  <c r="AR92" i="2"/>
  <c r="AQ92" i="2"/>
  <c r="AP92" i="2"/>
  <c r="AO92" i="2"/>
  <c r="AN92" i="2"/>
  <c r="AM92" i="2"/>
  <c r="AK92" i="2"/>
  <c r="AH92" i="2" s="1"/>
  <c r="AE92" i="2" s="1"/>
  <c r="AJ92" i="2"/>
  <c r="F92" i="2"/>
  <c r="BE91" i="2"/>
  <c r="BF91" i="2" s="1"/>
  <c r="AX91" i="2"/>
  <c r="AY91" i="2" s="1"/>
  <c r="BA91" i="2" s="1"/>
  <c r="AV91" i="2"/>
  <c r="AU91" i="2"/>
  <c r="AT91" i="2"/>
  <c r="AS91" i="2"/>
  <c r="AR91" i="2"/>
  <c r="AQ91" i="2"/>
  <c r="AP91" i="2"/>
  <c r="AO91" i="2"/>
  <c r="AM91" i="2"/>
  <c r="CE91" i="2" s="1"/>
  <c r="AK91" i="2"/>
  <c r="AJ91" i="2"/>
  <c r="AH91" i="2"/>
  <c r="AE91" i="2" s="1"/>
  <c r="F91" i="2"/>
  <c r="BE90" i="2"/>
  <c r="BF90" i="2" s="1"/>
  <c r="AX90" i="2"/>
  <c r="AY90" i="2" s="1"/>
  <c r="AV90" i="2"/>
  <c r="AU90" i="2"/>
  <c r="AT90" i="2"/>
  <c r="AS90" i="2"/>
  <c r="AR90" i="2"/>
  <c r="AQ90" i="2"/>
  <c r="AO90" i="2"/>
  <c r="AP90" i="2" s="1"/>
  <c r="AM90" i="2"/>
  <c r="CE90" i="2" s="1"/>
  <c r="AK90" i="2"/>
  <c r="AH90" i="2" s="1"/>
  <c r="AE90" i="2" s="1"/>
  <c r="AJ90" i="2"/>
  <c r="F90" i="2"/>
  <c r="BE89" i="2"/>
  <c r="BF89" i="2" s="1"/>
  <c r="AY89" i="2"/>
  <c r="AZ89" i="2" s="1"/>
  <c r="AX89" i="2"/>
  <c r="AV89" i="2"/>
  <c r="AU89" i="2"/>
  <c r="AT89" i="2"/>
  <c r="AS89" i="2"/>
  <c r="BC89" i="2" s="1"/>
  <c r="AR89" i="2"/>
  <c r="AQ89" i="2"/>
  <c r="AO89" i="2"/>
  <c r="AP89" i="2" s="1"/>
  <c r="AN89" i="2"/>
  <c r="AM89" i="2"/>
  <c r="CE89" i="2" s="1"/>
  <c r="AK89" i="2"/>
  <c r="AJ89" i="2"/>
  <c r="AH89" i="2"/>
  <c r="AE89" i="2" s="1"/>
  <c r="F89" i="2"/>
  <c r="BE88" i="2"/>
  <c r="BF88" i="2" s="1"/>
  <c r="AY88" i="2"/>
  <c r="BA88" i="2" s="1"/>
  <c r="AX88" i="2"/>
  <c r="AV88" i="2"/>
  <c r="AU88" i="2"/>
  <c r="AT88" i="2"/>
  <c r="AS88" i="2"/>
  <c r="AR88" i="2"/>
  <c r="AQ88" i="2"/>
  <c r="AO88" i="2"/>
  <c r="AP88" i="2" s="1"/>
  <c r="AN88" i="2"/>
  <c r="AM88" i="2"/>
  <c r="CE88" i="2" s="1"/>
  <c r="AK88" i="2"/>
  <c r="AH88" i="2" s="1"/>
  <c r="AE88" i="2" s="1"/>
  <c r="AJ88" i="2"/>
  <c r="F88" i="2"/>
  <c r="BF87" i="2"/>
  <c r="BE87" i="2"/>
  <c r="AY87" i="2"/>
  <c r="BA87" i="2" s="1"/>
  <c r="AX87" i="2"/>
  <c r="AV87" i="2"/>
  <c r="AU87" i="2"/>
  <c r="AT87" i="2"/>
  <c r="AS87" i="2"/>
  <c r="AR87" i="2"/>
  <c r="AQ87" i="2"/>
  <c r="AO87" i="2"/>
  <c r="AP87" i="2" s="1"/>
  <c r="AM87" i="2"/>
  <c r="CE87" i="2" s="1"/>
  <c r="AK87" i="2"/>
  <c r="AJ87" i="2"/>
  <c r="AH87" i="2"/>
  <c r="AE87" i="2" s="1"/>
  <c r="F87" i="2"/>
  <c r="CE86" i="2"/>
  <c r="BE86" i="2"/>
  <c r="BF86" i="2" s="1"/>
  <c r="AX86" i="2"/>
  <c r="AY86" i="2" s="1"/>
  <c r="AV86" i="2"/>
  <c r="AU86" i="2"/>
  <c r="AT86" i="2"/>
  <c r="AS86" i="2"/>
  <c r="AR86" i="2"/>
  <c r="AQ86" i="2"/>
  <c r="AP86" i="2"/>
  <c r="AO86" i="2"/>
  <c r="AM86" i="2"/>
  <c r="AN86" i="2" s="1"/>
  <c r="AK86" i="2"/>
  <c r="AH86" i="2" s="1"/>
  <c r="AE86" i="2" s="1"/>
  <c r="AJ86" i="2"/>
  <c r="F86" i="2"/>
  <c r="BF85" i="2"/>
  <c r="BE85" i="2"/>
  <c r="AX85" i="2"/>
  <c r="AY85" i="2" s="1"/>
  <c r="AV85" i="2"/>
  <c r="AU85" i="2"/>
  <c r="AT85" i="2"/>
  <c r="AS85" i="2"/>
  <c r="BC85" i="2" s="1"/>
  <c r="AR85" i="2"/>
  <c r="AQ85" i="2"/>
  <c r="AO85" i="2"/>
  <c r="AP85" i="2" s="1"/>
  <c r="AM85" i="2"/>
  <c r="CE85" i="2" s="1"/>
  <c r="AK85" i="2"/>
  <c r="AH85" i="2" s="1"/>
  <c r="AE85" i="2" s="1"/>
  <c r="AJ85" i="2"/>
  <c r="F85" i="2"/>
  <c r="CE84" i="2"/>
  <c r="BE84" i="2"/>
  <c r="BF84" i="2" s="1"/>
  <c r="AX84" i="2"/>
  <c r="AY84" i="2" s="1"/>
  <c r="AV84" i="2"/>
  <c r="AU84" i="2"/>
  <c r="AT84" i="2"/>
  <c r="AS84" i="2"/>
  <c r="AR84" i="2"/>
  <c r="AQ84" i="2"/>
  <c r="AO84" i="2"/>
  <c r="AP84" i="2" s="1"/>
  <c r="AM84" i="2"/>
  <c r="AN84" i="2" s="1"/>
  <c r="AK84" i="2"/>
  <c r="AH84" i="2" s="1"/>
  <c r="AE84" i="2" s="1"/>
  <c r="AJ84" i="2"/>
  <c r="F84" i="2"/>
  <c r="BE83" i="2"/>
  <c r="BF83" i="2" s="1"/>
  <c r="AX83" i="2"/>
  <c r="AY83" i="2" s="1"/>
  <c r="BA83" i="2" s="1"/>
  <c r="AV83" i="2"/>
  <c r="AU83" i="2"/>
  <c r="AT83" i="2"/>
  <c r="AS83" i="2"/>
  <c r="AR83" i="2"/>
  <c r="AQ83" i="2"/>
  <c r="AO83" i="2"/>
  <c r="AP83" i="2" s="1"/>
  <c r="AM83" i="2"/>
  <c r="CE83" i="2" s="1"/>
  <c r="AK83" i="2"/>
  <c r="AJ83" i="2"/>
  <c r="AH83" i="2"/>
  <c r="AE83" i="2" s="1"/>
  <c r="F83" i="2"/>
  <c r="CE82" i="2"/>
  <c r="BE82" i="2"/>
  <c r="BF82" i="2" s="1"/>
  <c r="AX82" i="2"/>
  <c r="AY82" i="2" s="1"/>
  <c r="AV82" i="2"/>
  <c r="AU82" i="2"/>
  <c r="AT82" i="2"/>
  <c r="AS82" i="2"/>
  <c r="AR82" i="2"/>
  <c r="AQ82" i="2"/>
  <c r="AP82" i="2"/>
  <c r="BB82" i="2" s="1"/>
  <c r="AO82" i="2"/>
  <c r="AN82" i="2"/>
  <c r="AM82" i="2"/>
  <c r="AK82" i="2"/>
  <c r="AH82" i="2" s="1"/>
  <c r="AE82" i="2" s="1"/>
  <c r="AJ82" i="2"/>
  <c r="F82" i="2"/>
  <c r="BF81" i="2"/>
  <c r="BE81" i="2"/>
  <c r="AX81" i="2"/>
  <c r="AY81" i="2" s="1"/>
  <c r="AV81" i="2"/>
  <c r="AU81" i="2"/>
  <c r="AT81" i="2"/>
  <c r="AS81" i="2"/>
  <c r="AR81" i="2"/>
  <c r="BC81" i="2" s="1"/>
  <c r="AQ81" i="2"/>
  <c r="AO81" i="2"/>
  <c r="AP81" i="2" s="1"/>
  <c r="AM81" i="2"/>
  <c r="AN81" i="2" s="1"/>
  <c r="AK81" i="2"/>
  <c r="AJ81" i="2"/>
  <c r="AH81" i="2"/>
  <c r="AE81" i="2" s="1"/>
  <c r="F81" i="2"/>
  <c r="BE80" i="2"/>
  <c r="BF80" i="2" s="1"/>
  <c r="AX80" i="2"/>
  <c r="AY80" i="2" s="1"/>
  <c r="BA80" i="2" s="1"/>
  <c r="AV80" i="2"/>
  <c r="AU80" i="2"/>
  <c r="AT80" i="2"/>
  <c r="AS80" i="2"/>
  <c r="AR80" i="2"/>
  <c r="AQ80" i="2"/>
  <c r="AO80" i="2"/>
  <c r="AP80" i="2" s="1"/>
  <c r="AN80" i="2"/>
  <c r="BB80" i="2" s="1"/>
  <c r="AM80" i="2"/>
  <c r="CE80" i="2" s="1"/>
  <c r="AK80" i="2"/>
  <c r="AH80" i="2" s="1"/>
  <c r="AE80" i="2" s="1"/>
  <c r="AJ80" i="2"/>
  <c r="F80" i="2"/>
  <c r="BE79" i="2"/>
  <c r="BF79" i="2" s="1"/>
  <c r="AX79" i="2"/>
  <c r="AY79" i="2" s="1"/>
  <c r="BA79" i="2" s="1"/>
  <c r="AV79" i="2"/>
  <c r="AU79" i="2"/>
  <c r="AT79" i="2"/>
  <c r="AS79" i="2"/>
  <c r="AR79" i="2"/>
  <c r="AQ79" i="2"/>
  <c r="AO79" i="2"/>
  <c r="AP79" i="2" s="1"/>
  <c r="AM79" i="2"/>
  <c r="CE79" i="2" s="1"/>
  <c r="AK79" i="2"/>
  <c r="AJ79" i="2"/>
  <c r="AH79" i="2"/>
  <c r="AE79" i="2" s="1"/>
  <c r="F79" i="2"/>
  <c r="BF78" i="2"/>
  <c r="BE78" i="2"/>
  <c r="AX78" i="2"/>
  <c r="AY78" i="2" s="1"/>
  <c r="AV78" i="2"/>
  <c r="AU78" i="2"/>
  <c r="AT78" i="2"/>
  <c r="AS78" i="2"/>
  <c r="AR78" i="2"/>
  <c r="AQ78" i="2"/>
  <c r="AO78" i="2"/>
  <c r="AP78" i="2" s="1"/>
  <c r="AM78" i="2"/>
  <c r="AN78" i="2" s="1"/>
  <c r="AK78" i="2"/>
  <c r="AH78" i="2" s="1"/>
  <c r="AE78" i="2" s="1"/>
  <c r="AJ78" i="2"/>
  <c r="F78" i="2"/>
  <c r="BE77" i="2"/>
  <c r="BF77" i="2" s="1"/>
  <c r="AX77" i="2"/>
  <c r="AY77" i="2" s="1"/>
  <c r="AV77" i="2"/>
  <c r="AU77" i="2"/>
  <c r="AT77" i="2"/>
  <c r="AS77" i="2"/>
  <c r="AR77" i="2"/>
  <c r="AQ77" i="2"/>
  <c r="AO77" i="2"/>
  <c r="AP77" i="2" s="1"/>
  <c r="AM77" i="2"/>
  <c r="CE77" i="2" s="1"/>
  <c r="AK77" i="2"/>
  <c r="AH77" i="2" s="1"/>
  <c r="AE77" i="2" s="1"/>
  <c r="AJ77" i="2"/>
  <c r="F77" i="2"/>
  <c r="CE76" i="2"/>
  <c r="BE76" i="2"/>
  <c r="BF76" i="2" s="1"/>
  <c r="AX76" i="2"/>
  <c r="AY76" i="2" s="1"/>
  <c r="AV76" i="2"/>
  <c r="AU76" i="2"/>
  <c r="AT76" i="2"/>
  <c r="AS76" i="2"/>
  <c r="AR76" i="2"/>
  <c r="AQ76" i="2"/>
  <c r="AP76" i="2"/>
  <c r="AO76" i="2"/>
  <c r="AN76" i="2"/>
  <c r="AM76" i="2"/>
  <c r="AK76" i="2"/>
  <c r="AJ76" i="2"/>
  <c r="AH76" i="2"/>
  <c r="AE76" i="2" s="1"/>
  <c r="F76" i="2"/>
  <c r="BE75" i="2"/>
  <c r="BF75" i="2" s="1"/>
  <c r="AY75" i="2"/>
  <c r="BA75" i="2" s="1"/>
  <c r="AX75" i="2"/>
  <c r="AV75" i="2"/>
  <c r="AU75" i="2"/>
  <c r="AT75" i="2"/>
  <c r="AS75" i="2"/>
  <c r="AR75" i="2"/>
  <c r="AQ75" i="2"/>
  <c r="AP75" i="2"/>
  <c r="AO75" i="2"/>
  <c r="AM75" i="2"/>
  <c r="CE75" i="2" s="1"/>
  <c r="AK75" i="2"/>
  <c r="AJ75" i="2"/>
  <c r="AH75" i="2"/>
  <c r="AE75" i="2" s="1"/>
  <c r="F75" i="2"/>
  <c r="BE74" i="2"/>
  <c r="BF74" i="2" s="1"/>
  <c r="AX74" i="2"/>
  <c r="AY74" i="2" s="1"/>
  <c r="AV74" i="2"/>
  <c r="AU74" i="2"/>
  <c r="AT74" i="2"/>
  <c r="AS74" i="2"/>
  <c r="AR74" i="2"/>
  <c r="AQ74" i="2"/>
  <c r="BC74" i="2" s="1"/>
  <c r="AO74" i="2"/>
  <c r="AP74" i="2" s="1"/>
  <c r="AM74" i="2"/>
  <c r="CE74" i="2" s="1"/>
  <c r="AK74" i="2"/>
  <c r="AH74" i="2" s="1"/>
  <c r="AE74" i="2" s="1"/>
  <c r="AJ74" i="2"/>
  <c r="F74" i="2"/>
  <c r="CE73" i="2"/>
  <c r="BE73" i="2"/>
  <c r="BF73" i="2" s="1"/>
  <c r="AY73" i="2"/>
  <c r="AZ73" i="2" s="1"/>
  <c r="AX73" i="2"/>
  <c r="AV73" i="2"/>
  <c r="AU73" i="2"/>
  <c r="AT73" i="2"/>
  <c r="AS73" i="2"/>
  <c r="AR73" i="2"/>
  <c r="AQ73" i="2"/>
  <c r="BC73" i="2" s="1"/>
  <c r="AO73" i="2"/>
  <c r="AP73" i="2" s="1"/>
  <c r="BB73" i="2" s="1"/>
  <c r="AN73" i="2"/>
  <c r="AM73" i="2"/>
  <c r="AK73" i="2"/>
  <c r="AH73" i="2" s="1"/>
  <c r="AE73" i="2" s="1"/>
  <c r="AJ73" i="2"/>
  <c r="F73" i="2"/>
  <c r="BE72" i="2"/>
  <c r="BF72" i="2" s="1"/>
  <c r="AY72" i="2"/>
  <c r="BA72" i="2" s="1"/>
  <c r="AX72" i="2"/>
  <c r="AV72" i="2"/>
  <c r="AU72" i="2"/>
  <c r="AT72" i="2"/>
  <c r="AS72" i="2"/>
  <c r="AR72" i="2"/>
  <c r="AQ72" i="2"/>
  <c r="AO72" i="2"/>
  <c r="AP72" i="2" s="1"/>
  <c r="AM72" i="2"/>
  <c r="AK72" i="2"/>
  <c r="AH72" i="2" s="1"/>
  <c r="AE72" i="2" s="1"/>
  <c r="AJ72" i="2"/>
  <c r="F72" i="2"/>
  <c r="BF71" i="2"/>
  <c r="BE71" i="2"/>
  <c r="AX71" i="2"/>
  <c r="AY71" i="2" s="1"/>
  <c r="BA71" i="2" s="1"/>
  <c r="AV71" i="2"/>
  <c r="AU71" i="2"/>
  <c r="AT71" i="2"/>
  <c r="AS71" i="2"/>
  <c r="AR71" i="2"/>
  <c r="AQ71" i="2"/>
  <c r="AO71" i="2"/>
  <c r="AP71" i="2" s="1"/>
  <c r="AM71" i="2"/>
  <c r="CE71" i="2" s="1"/>
  <c r="AK71" i="2"/>
  <c r="AH71" i="2" s="1"/>
  <c r="AE71" i="2" s="1"/>
  <c r="AJ71" i="2"/>
  <c r="F71" i="2"/>
  <c r="BF70" i="2"/>
  <c r="BE70" i="2"/>
  <c r="AX70" i="2"/>
  <c r="AY70" i="2" s="1"/>
  <c r="AV70" i="2"/>
  <c r="AU70" i="2"/>
  <c r="AT70" i="2"/>
  <c r="AS70" i="2"/>
  <c r="AR70" i="2"/>
  <c r="AQ70" i="2"/>
  <c r="AP70" i="2"/>
  <c r="AO70" i="2"/>
  <c r="AM70" i="2"/>
  <c r="AK70" i="2"/>
  <c r="AH70" i="2" s="1"/>
  <c r="AE70" i="2" s="1"/>
  <c r="AJ70" i="2"/>
  <c r="F70" i="2"/>
  <c r="BF69" i="2"/>
  <c r="BE69" i="2"/>
  <c r="AX69" i="2"/>
  <c r="AY69" i="2" s="1"/>
  <c r="AV69" i="2"/>
  <c r="AU69" i="2"/>
  <c r="AT69" i="2"/>
  <c r="AS69" i="2"/>
  <c r="AR69" i="2"/>
  <c r="AQ69" i="2"/>
  <c r="AO69" i="2"/>
  <c r="AP69" i="2" s="1"/>
  <c r="AM69" i="2"/>
  <c r="CE69" i="2" s="1"/>
  <c r="AK69" i="2"/>
  <c r="AH69" i="2" s="1"/>
  <c r="AE69" i="2" s="1"/>
  <c r="AJ69" i="2"/>
  <c r="F69" i="2"/>
  <c r="CE68" i="2"/>
  <c r="BE68" i="2"/>
  <c r="BF68" i="2" s="1"/>
  <c r="AX68" i="2"/>
  <c r="AY68" i="2" s="1"/>
  <c r="AV68" i="2"/>
  <c r="AU68" i="2"/>
  <c r="AT68" i="2"/>
  <c r="AS68" i="2"/>
  <c r="AR68" i="2"/>
  <c r="AQ68" i="2"/>
  <c r="AO68" i="2"/>
  <c r="AP68" i="2" s="1"/>
  <c r="AN68" i="2"/>
  <c r="AM68" i="2"/>
  <c r="AK68" i="2"/>
  <c r="AJ68" i="2"/>
  <c r="AH68" i="2"/>
  <c r="AE68" i="2"/>
  <c r="F68" i="2"/>
  <c r="BE67" i="2"/>
  <c r="BF67" i="2" s="1"/>
  <c r="AY67" i="2"/>
  <c r="BA67" i="2" s="1"/>
  <c r="AX67" i="2"/>
  <c r="AV67" i="2"/>
  <c r="AU67" i="2"/>
  <c r="AT67" i="2"/>
  <c r="AS67" i="2"/>
  <c r="AR67" i="2"/>
  <c r="AQ67" i="2"/>
  <c r="AP67" i="2"/>
  <c r="AO67" i="2"/>
  <c r="AM67" i="2"/>
  <c r="CE67" i="2" s="1"/>
  <c r="AK67" i="2"/>
  <c r="AH67" i="2" s="1"/>
  <c r="AE67" i="2" s="1"/>
  <c r="AJ67" i="2"/>
  <c r="F67" i="2"/>
  <c r="CE66" i="2"/>
  <c r="BE66" i="2"/>
  <c r="BF66" i="2" s="1"/>
  <c r="AX66" i="2"/>
  <c r="AY66" i="2" s="1"/>
  <c r="AV66" i="2"/>
  <c r="AU66" i="2"/>
  <c r="AT66" i="2"/>
  <c r="AS66" i="2"/>
  <c r="AR66" i="2"/>
  <c r="AQ66" i="2"/>
  <c r="AP66" i="2"/>
  <c r="AO66" i="2"/>
  <c r="AN66" i="2"/>
  <c r="AM66" i="2"/>
  <c r="AK66" i="2"/>
  <c r="AH66" i="2" s="1"/>
  <c r="AE66" i="2" s="1"/>
  <c r="AJ66" i="2"/>
  <c r="F66" i="2"/>
  <c r="BF65" i="2"/>
  <c r="BE65" i="2"/>
  <c r="AX65" i="2"/>
  <c r="AY65" i="2" s="1"/>
  <c r="AZ65" i="2" s="1"/>
  <c r="AV65" i="2"/>
  <c r="AU65" i="2"/>
  <c r="AT65" i="2"/>
  <c r="AS65" i="2"/>
  <c r="AR65" i="2"/>
  <c r="BC65" i="2" s="1"/>
  <c r="AQ65" i="2"/>
  <c r="AO65" i="2"/>
  <c r="AP65" i="2" s="1"/>
  <c r="AM65" i="2"/>
  <c r="CE65" i="2" s="1"/>
  <c r="AK65" i="2"/>
  <c r="AH65" i="2" s="1"/>
  <c r="AE65" i="2" s="1"/>
  <c r="AJ65" i="2"/>
  <c r="F65" i="2"/>
  <c r="BE64" i="2"/>
  <c r="BF64" i="2" s="1"/>
  <c r="AX64" i="2"/>
  <c r="AY64" i="2" s="1"/>
  <c r="AV64" i="2"/>
  <c r="AU64" i="2"/>
  <c r="AT64" i="2"/>
  <c r="AS64" i="2"/>
  <c r="AR64" i="2"/>
  <c r="AQ64" i="2"/>
  <c r="AO64" i="2"/>
  <c r="AP64" i="2" s="1"/>
  <c r="AN64" i="2"/>
  <c r="BB64" i="2" s="1"/>
  <c r="AM64" i="2"/>
  <c r="CE64" i="2" s="1"/>
  <c r="AK64" i="2"/>
  <c r="AH64" i="2" s="1"/>
  <c r="AE64" i="2" s="1"/>
  <c r="AJ64" i="2"/>
  <c r="F64" i="2"/>
  <c r="BE63" i="2"/>
  <c r="BF63" i="2" s="1"/>
  <c r="AX63" i="2"/>
  <c r="AY63" i="2" s="1"/>
  <c r="BA63" i="2" s="1"/>
  <c r="AV63" i="2"/>
  <c r="AU63" i="2"/>
  <c r="AT63" i="2"/>
  <c r="AS63" i="2"/>
  <c r="AR63" i="2"/>
  <c r="AQ63" i="2"/>
  <c r="AO63" i="2"/>
  <c r="AP63" i="2" s="1"/>
  <c r="AM63" i="2"/>
  <c r="CE63" i="2" s="1"/>
  <c r="AK63" i="2"/>
  <c r="AH63" i="2" s="1"/>
  <c r="AE63" i="2" s="1"/>
  <c r="AJ63" i="2"/>
  <c r="F63" i="2"/>
  <c r="BF62" i="2"/>
  <c r="BE62" i="2"/>
  <c r="AX62" i="2"/>
  <c r="AY62" i="2" s="1"/>
  <c r="AV62" i="2"/>
  <c r="AU62" i="2"/>
  <c r="AT62" i="2"/>
  <c r="AS62" i="2"/>
  <c r="AR62" i="2"/>
  <c r="AQ62" i="2"/>
  <c r="AO62" i="2"/>
  <c r="AP62" i="2" s="1"/>
  <c r="AM62" i="2"/>
  <c r="AN62" i="2" s="1"/>
  <c r="AK62" i="2"/>
  <c r="AH62" i="2" s="1"/>
  <c r="AE62" i="2" s="1"/>
  <c r="AJ62" i="2"/>
  <c r="F62" i="2"/>
  <c r="BE61" i="2"/>
  <c r="BF61" i="2" s="1"/>
  <c r="AX61" i="2"/>
  <c r="AY61" i="2" s="1"/>
  <c r="AV61" i="2"/>
  <c r="AU61" i="2"/>
  <c r="AT61" i="2"/>
  <c r="AS61" i="2"/>
  <c r="AR61" i="2"/>
  <c r="AQ61" i="2"/>
  <c r="AO61" i="2"/>
  <c r="AP61" i="2" s="1"/>
  <c r="AM61" i="2"/>
  <c r="CE61" i="2" s="1"/>
  <c r="AK61" i="2"/>
  <c r="AH61" i="2" s="1"/>
  <c r="AE61" i="2" s="1"/>
  <c r="AJ61" i="2"/>
  <c r="F61" i="2"/>
  <c r="BE60" i="2"/>
  <c r="BF60" i="2" s="1"/>
  <c r="AX60" i="2"/>
  <c r="AY60" i="2" s="1"/>
  <c r="AV60" i="2"/>
  <c r="AU60" i="2"/>
  <c r="AT60" i="2"/>
  <c r="AS60" i="2"/>
  <c r="AR60" i="2"/>
  <c r="AQ60" i="2"/>
  <c r="AP60" i="2"/>
  <c r="AO60" i="2"/>
  <c r="AN60" i="2"/>
  <c r="AM60" i="2"/>
  <c r="CE60" i="2" s="1"/>
  <c r="AK60" i="2"/>
  <c r="AH60" i="2" s="1"/>
  <c r="AE60" i="2" s="1"/>
  <c r="AJ60" i="2"/>
  <c r="F60" i="2"/>
  <c r="BE59" i="2"/>
  <c r="BF59" i="2" s="1"/>
  <c r="AX59" i="2"/>
  <c r="AY59" i="2" s="1"/>
  <c r="BA59" i="2" s="1"/>
  <c r="AV59" i="2"/>
  <c r="AU59" i="2"/>
  <c r="AT59" i="2"/>
  <c r="AS59" i="2"/>
  <c r="AR59" i="2"/>
  <c r="AQ59" i="2"/>
  <c r="AP59" i="2"/>
  <c r="AO59" i="2"/>
  <c r="AM59" i="2"/>
  <c r="CE59" i="2" s="1"/>
  <c r="AK59" i="2"/>
  <c r="AH59" i="2" s="1"/>
  <c r="AE59" i="2" s="1"/>
  <c r="AJ59" i="2"/>
  <c r="F59" i="2"/>
  <c r="BE58" i="2"/>
  <c r="BF58" i="2" s="1"/>
  <c r="AX58" i="2"/>
  <c r="AY58" i="2" s="1"/>
  <c r="AV58" i="2"/>
  <c r="AU58" i="2"/>
  <c r="AT58" i="2"/>
  <c r="AS58" i="2"/>
  <c r="AR58" i="2"/>
  <c r="AQ58" i="2"/>
  <c r="AO58" i="2"/>
  <c r="AP58" i="2" s="1"/>
  <c r="AN58" i="2"/>
  <c r="AM58" i="2"/>
  <c r="CE58" i="2" s="1"/>
  <c r="AK58" i="2"/>
  <c r="AH58" i="2" s="1"/>
  <c r="AE58" i="2" s="1"/>
  <c r="AJ58" i="2"/>
  <c r="F58" i="2"/>
  <c r="CE57" i="2"/>
  <c r="BE57" i="2"/>
  <c r="BF57" i="2" s="1"/>
  <c r="BA57" i="2"/>
  <c r="AY57" i="2"/>
  <c r="AZ57" i="2" s="1"/>
  <c r="AX57" i="2"/>
  <c r="BC57" i="2"/>
  <c r="AV57" i="2"/>
  <c r="AU57" i="2"/>
  <c r="AT57" i="2"/>
  <c r="AS57" i="2"/>
  <c r="AR57" i="2"/>
  <c r="AQ57" i="2"/>
  <c r="AO57" i="2"/>
  <c r="AP57" i="2" s="1"/>
  <c r="AN57" i="2"/>
  <c r="AM57" i="2"/>
  <c r="AK57" i="2"/>
  <c r="AJ57" i="2"/>
  <c r="AH57" i="2"/>
  <c r="AE57" i="2" s="1"/>
  <c r="F57" i="2"/>
  <c r="BE56" i="2"/>
  <c r="BF56" i="2" s="1"/>
  <c r="AX56" i="2"/>
  <c r="AY56" i="2" s="1"/>
  <c r="AV56" i="2"/>
  <c r="AU56" i="2"/>
  <c r="AT56" i="2"/>
  <c r="AS56" i="2"/>
  <c r="AR56" i="2"/>
  <c r="AQ56" i="2"/>
  <c r="AO56" i="2"/>
  <c r="AP56" i="2" s="1"/>
  <c r="AM56" i="2"/>
  <c r="CE56" i="2" s="1"/>
  <c r="AK56" i="2"/>
  <c r="AH56" i="2" s="1"/>
  <c r="AE56" i="2" s="1"/>
  <c r="AJ56" i="2"/>
  <c r="F56" i="2"/>
  <c r="BF55" i="2"/>
  <c r="BE55" i="2"/>
  <c r="AY55" i="2"/>
  <c r="BA55" i="2" s="1"/>
  <c r="AX55" i="2"/>
  <c r="AV55" i="2"/>
  <c r="AU55" i="2"/>
  <c r="AT55" i="2"/>
  <c r="AS55" i="2"/>
  <c r="AR55" i="2"/>
  <c r="AQ55" i="2"/>
  <c r="AO55" i="2"/>
  <c r="AP55" i="2" s="1"/>
  <c r="AM55" i="2"/>
  <c r="CE55" i="2" s="1"/>
  <c r="AK55" i="2"/>
  <c r="AJ55" i="2"/>
  <c r="AH55" i="2"/>
  <c r="AE55" i="2" s="1"/>
  <c r="F55" i="2"/>
  <c r="BE54" i="2"/>
  <c r="BF54" i="2" s="1"/>
  <c r="AX54" i="2"/>
  <c r="AY54" i="2" s="1"/>
  <c r="AV54" i="2"/>
  <c r="AU54" i="2"/>
  <c r="AT54" i="2"/>
  <c r="AS54" i="2"/>
  <c r="AR54" i="2"/>
  <c r="AQ54" i="2"/>
  <c r="AP54" i="2"/>
  <c r="AO54" i="2"/>
  <c r="AM54" i="2"/>
  <c r="AN54" i="2" s="1"/>
  <c r="AK54" i="2"/>
  <c r="AH54" i="2" s="1"/>
  <c r="AE54" i="2" s="1"/>
  <c r="AJ54" i="2"/>
  <c r="F54" i="2"/>
  <c r="BF53" i="2"/>
  <c r="BE53" i="2"/>
  <c r="AX53" i="2"/>
  <c r="AY53" i="2" s="1"/>
  <c r="AV53" i="2"/>
  <c r="AU53" i="2"/>
  <c r="AT53" i="2"/>
  <c r="AS53" i="2"/>
  <c r="BC53" i="2" s="1"/>
  <c r="AR53" i="2"/>
  <c r="AQ53" i="2"/>
  <c r="AO53" i="2"/>
  <c r="AP53" i="2" s="1"/>
  <c r="AM53" i="2"/>
  <c r="CE53" i="2" s="1"/>
  <c r="AK53" i="2"/>
  <c r="AH53" i="2" s="1"/>
  <c r="AE53" i="2" s="1"/>
  <c r="AJ53" i="2"/>
  <c r="F53" i="2"/>
  <c r="BE52" i="2"/>
  <c r="BF52" i="2" s="1"/>
  <c r="AX52" i="2"/>
  <c r="AY52" i="2" s="1"/>
  <c r="AV52" i="2"/>
  <c r="AU52" i="2"/>
  <c r="AT52" i="2"/>
  <c r="AS52" i="2"/>
  <c r="AR52" i="2"/>
  <c r="AQ52" i="2"/>
  <c r="AP52" i="2"/>
  <c r="AO52" i="2"/>
  <c r="AM52" i="2"/>
  <c r="AK52" i="2"/>
  <c r="AH52" i="2" s="1"/>
  <c r="AE52" i="2" s="1"/>
  <c r="AJ52" i="2"/>
  <c r="F52" i="2"/>
  <c r="BE51" i="2"/>
  <c r="BF51" i="2" s="1"/>
  <c r="AX51" i="2"/>
  <c r="AY51" i="2" s="1"/>
  <c r="BA51" i="2" s="1"/>
  <c r="AV51" i="2"/>
  <c r="AU51" i="2"/>
  <c r="AT51" i="2"/>
  <c r="AS51" i="2"/>
  <c r="AR51" i="2"/>
  <c r="AQ51" i="2"/>
  <c r="AO51" i="2"/>
  <c r="AP51" i="2" s="1"/>
  <c r="AM51" i="2"/>
  <c r="CE51" i="2" s="1"/>
  <c r="AK51" i="2"/>
  <c r="AJ51" i="2"/>
  <c r="AH51" i="2"/>
  <c r="AE51" i="2" s="1"/>
  <c r="F51" i="2"/>
  <c r="CE50" i="2"/>
  <c r="BE50" i="2"/>
  <c r="BF50" i="2" s="1"/>
  <c r="AX50" i="2"/>
  <c r="AY50" i="2" s="1"/>
  <c r="AV50" i="2"/>
  <c r="AU50" i="2"/>
  <c r="AT50" i="2"/>
  <c r="AS50" i="2"/>
  <c r="AR50" i="2"/>
  <c r="AQ50" i="2"/>
  <c r="AP50" i="2"/>
  <c r="BB50" i="2" s="1"/>
  <c r="AO50" i="2"/>
  <c r="AN50" i="2"/>
  <c r="AM50" i="2"/>
  <c r="AK50" i="2"/>
  <c r="AH50" i="2" s="1"/>
  <c r="AE50" i="2" s="1"/>
  <c r="AJ50" i="2"/>
  <c r="F50" i="2"/>
  <c r="BF49" i="2"/>
  <c r="BE49" i="2"/>
  <c r="AX49" i="2"/>
  <c r="AY49" i="2" s="1"/>
  <c r="AV49" i="2"/>
  <c r="AU49" i="2"/>
  <c r="AT49" i="2"/>
  <c r="AS49" i="2"/>
  <c r="AR49" i="2"/>
  <c r="AQ49" i="2"/>
  <c r="AO49" i="2"/>
  <c r="AP49" i="2" s="1"/>
  <c r="BB49" i="2" s="1"/>
  <c r="AN49" i="2"/>
  <c r="AM49" i="2"/>
  <c r="CE49" i="2" s="1"/>
  <c r="AK49" i="2"/>
  <c r="AJ49" i="2"/>
  <c r="AH49" i="2"/>
  <c r="AE49" i="2" s="1"/>
  <c r="F49" i="2"/>
  <c r="BE48" i="2"/>
  <c r="BF48" i="2" s="1"/>
  <c r="AZ48" i="2"/>
  <c r="AY48" i="2"/>
  <c r="BA48" i="2" s="1"/>
  <c r="AX48" i="2"/>
  <c r="AV48" i="2"/>
  <c r="AU48" i="2"/>
  <c r="AT48" i="2"/>
  <c r="AS48" i="2"/>
  <c r="AR48" i="2"/>
  <c r="AQ48" i="2"/>
  <c r="AO48" i="2"/>
  <c r="AP48" i="2" s="1"/>
  <c r="AN48" i="2"/>
  <c r="AM48" i="2"/>
  <c r="CE48" i="2" s="1"/>
  <c r="AK48" i="2"/>
  <c r="AH48" i="2" s="1"/>
  <c r="AE48" i="2" s="1"/>
  <c r="AJ48" i="2"/>
  <c r="F48" i="2"/>
  <c r="BE47" i="2"/>
  <c r="BF47" i="2" s="1"/>
  <c r="AX47" i="2"/>
  <c r="AY47" i="2" s="1"/>
  <c r="BA47" i="2" s="1"/>
  <c r="AV47" i="2"/>
  <c r="AU47" i="2"/>
  <c r="AT47" i="2"/>
  <c r="AS47" i="2"/>
  <c r="AR47" i="2"/>
  <c r="AQ47" i="2"/>
  <c r="AO47" i="2"/>
  <c r="AP47" i="2" s="1"/>
  <c r="AM47" i="2"/>
  <c r="CE47" i="2" s="1"/>
  <c r="AK47" i="2"/>
  <c r="AJ47" i="2"/>
  <c r="AH47" i="2"/>
  <c r="AE47" i="2" s="1"/>
  <c r="F47" i="2"/>
  <c r="BF46" i="2"/>
  <c r="BE46" i="2"/>
  <c r="AX46" i="2"/>
  <c r="AY46" i="2" s="1"/>
  <c r="AV46" i="2"/>
  <c r="AU46" i="2"/>
  <c r="AT46" i="2"/>
  <c r="AS46" i="2"/>
  <c r="AR46" i="2"/>
  <c r="AQ46" i="2"/>
  <c r="AP46" i="2"/>
  <c r="AO46" i="2"/>
  <c r="AM46" i="2"/>
  <c r="AN46" i="2" s="1"/>
  <c r="AK46" i="2"/>
  <c r="AH46" i="2" s="1"/>
  <c r="AE46" i="2" s="1"/>
  <c r="AJ46" i="2"/>
  <c r="F46" i="2"/>
  <c r="BE45" i="2"/>
  <c r="BF45" i="2" s="1"/>
  <c r="AX45" i="2"/>
  <c r="AY45" i="2" s="1"/>
  <c r="AV45" i="2"/>
  <c r="AU45" i="2"/>
  <c r="AT45" i="2"/>
  <c r="AS45" i="2"/>
  <c r="AR45" i="2"/>
  <c r="AQ45" i="2"/>
  <c r="AO45" i="2"/>
  <c r="AP45" i="2" s="1"/>
  <c r="AM45" i="2"/>
  <c r="CE45" i="2" s="1"/>
  <c r="AK45" i="2"/>
  <c r="AH45" i="2" s="1"/>
  <c r="AE45" i="2" s="1"/>
  <c r="AJ45" i="2"/>
  <c r="F45" i="2"/>
  <c r="BE44" i="2"/>
  <c r="BF44" i="2" s="1"/>
  <c r="AX44" i="2"/>
  <c r="AY44" i="2" s="1"/>
  <c r="AV44" i="2"/>
  <c r="AU44" i="2"/>
  <c r="AT44" i="2"/>
  <c r="AS44" i="2"/>
  <c r="AR44" i="2"/>
  <c r="BC44" i="2" s="1"/>
  <c r="AQ44" i="2"/>
  <c r="AP44" i="2"/>
  <c r="AO44" i="2"/>
  <c r="AN44" i="2"/>
  <c r="BB44" i="2" s="1"/>
  <c r="AM44" i="2"/>
  <c r="CE44" i="2" s="1"/>
  <c r="AK44" i="2"/>
  <c r="AJ44" i="2"/>
  <c r="AH44" i="2"/>
  <c r="AE44" i="2" s="1"/>
  <c r="F44" i="2"/>
  <c r="BE43" i="2"/>
  <c r="BF43" i="2" s="1"/>
  <c r="AY43" i="2"/>
  <c r="BA43" i="2" s="1"/>
  <c r="AX43" i="2"/>
  <c r="AV43" i="2"/>
  <c r="AU43" i="2"/>
  <c r="AT43" i="2"/>
  <c r="AS43" i="2"/>
  <c r="AR43" i="2"/>
  <c r="AQ43" i="2"/>
  <c r="AP43" i="2"/>
  <c r="AO43" i="2"/>
  <c r="AM43" i="2"/>
  <c r="CE43" i="2" s="1"/>
  <c r="AK43" i="2"/>
  <c r="AJ43" i="2"/>
  <c r="AH43" i="2"/>
  <c r="AE43" i="2" s="1"/>
  <c r="F43" i="2"/>
  <c r="BE42" i="2"/>
  <c r="BF42" i="2" s="1"/>
  <c r="AX42" i="2"/>
  <c r="AY42" i="2" s="1"/>
  <c r="AV42" i="2"/>
  <c r="AU42" i="2"/>
  <c r="AT42" i="2"/>
  <c r="AS42" i="2"/>
  <c r="AR42" i="2"/>
  <c r="AQ42" i="2"/>
  <c r="AP42" i="2"/>
  <c r="AO42" i="2"/>
  <c r="AM42" i="2"/>
  <c r="AK42" i="2"/>
  <c r="AH42" i="2" s="1"/>
  <c r="AE42" i="2" s="1"/>
  <c r="AJ42" i="2"/>
  <c r="F42" i="2"/>
  <c r="CE41" i="2"/>
  <c r="BF41" i="2"/>
  <c r="BE41" i="2"/>
  <c r="AY41" i="2"/>
  <c r="AX41" i="2"/>
  <c r="AV41" i="2"/>
  <c r="AU41" i="2"/>
  <c r="AT41" i="2"/>
  <c r="AS41" i="2"/>
  <c r="AR41" i="2"/>
  <c r="AQ41" i="2"/>
  <c r="BC41" i="2" s="1"/>
  <c r="AO41" i="2"/>
  <c r="AP41" i="2" s="1"/>
  <c r="AN41" i="2"/>
  <c r="AM41" i="2"/>
  <c r="AK41" i="2"/>
  <c r="AH41" i="2" s="1"/>
  <c r="AE41" i="2" s="1"/>
  <c r="AJ41" i="2"/>
  <c r="F41" i="2"/>
  <c r="BE40" i="2"/>
  <c r="BF40" i="2" s="1"/>
  <c r="AX40" i="2"/>
  <c r="AY40" i="2" s="1"/>
  <c r="BA40" i="2" s="1"/>
  <c r="AV40" i="2"/>
  <c r="AU40" i="2"/>
  <c r="AT40" i="2"/>
  <c r="AS40" i="2"/>
  <c r="AR40" i="2"/>
  <c r="BC40" i="2" s="1"/>
  <c r="AQ40" i="2"/>
  <c r="AO40" i="2"/>
  <c r="AP40" i="2" s="1"/>
  <c r="AM40" i="2"/>
  <c r="CE40" i="2" s="1"/>
  <c r="AK40" i="2"/>
  <c r="AH40" i="2" s="1"/>
  <c r="AE40" i="2" s="1"/>
  <c r="AJ40" i="2"/>
  <c r="F40" i="2"/>
  <c r="BF39" i="2"/>
  <c r="BE39" i="2"/>
  <c r="AY39" i="2"/>
  <c r="BA39" i="2" s="1"/>
  <c r="AX39" i="2"/>
  <c r="AV39" i="2"/>
  <c r="AU39" i="2"/>
  <c r="AT39" i="2"/>
  <c r="AS39" i="2"/>
  <c r="AR39" i="2"/>
  <c r="AQ39" i="2"/>
  <c r="AO39" i="2"/>
  <c r="AP39" i="2" s="1"/>
  <c r="AM39" i="2"/>
  <c r="CE39" i="2" s="1"/>
  <c r="AK39" i="2"/>
  <c r="AH39" i="2" s="1"/>
  <c r="AE39" i="2" s="1"/>
  <c r="AJ39" i="2"/>
  <c r="F39" i="2"/>
  <c r="CE38" i="2"/>
  <c r="BE38" i="2"/>
  <c r="BF38" i="2" s="1"/>
  <c r="AX38" i="2"/>
  <c r="AY38" i="2" s="1"/>
  <c r="AV38" i="2"/>
  <c r="AU38" i="2"/>
  <c r="AT38" i="2"/>
  <c r="AS38" i="2"/>
  <c r="AR38" i="2"/>
  <c r="BC38" i="2" s="1"/>
  <c r="AQ38" i="2"/>
  <c r="AP38" i="2"/>
  <c r="AO38" i="2"/>
  <c r="AM38" i="2"/>
  <c r="AN38" i="2" s="1"/>
  <c r="AK38" i="2"/>
  <c r="AH38" i="2" s="1"/>
  <c r="AE38" i="2" s="1"/>
  <c r="AJ38" i="2"/>
  <c r="F38" i="2"/>
  <c r="BF37" i="2"/>
  <c r="BE37" i="2"/>
  <c r="AX37" i="2"/>
  <c r="AY37" i="2" s="1"/>
  <c r="AV37" i="2"/>
  <c r="AU37" i="2"/>
  <c r="AT37" i="2"/>
  <c r="AS37" i="2"/>
  <c r="AR37" i="2"/>
  <c r="AQ37" i="2"/>
  <c r="AO37" i="2"/>
  <c r="AP37" i="2" s="1"/>
  <c r="AM37" i="2"/>
  <c r="CE37" i="2" s="1"/>
  <c r="AK37" i="2"/>
  <c r="AH37" i="2" s="1"/>
  <c r="AE37" i="2" s="1"/>
  <c r="AJ37" i="2"/>
  <c r="F37" i="2"/>
  <c r="BE36" i="2"/>
  <c r="BF36" i="2" s="1"/>
  <c r="AX36" i="2"/>
  <c r="AY36" i="2" s="1"/>
  <c r="AV36" i="2"/>
  <c r="AU36" i="2"/>
  <c r="AT36" i="2"/>
  <c r="AS36" i="2"/>
  <c r="AR36" i="2"/>
  <c r="AQ36" i="2"/>
  <c r="AO36" i="2"/>
  <c r="AP36" i="2" s="1"/>
  <c r="AM36" i="2"/>
  <c r="CE36" i="2" s="1"/>
  <c r="AK36" i="2"/>
  <c r="AJ36" i="2"/>
  <c r="AH36" i="2"/>
  <c r="AE36" i="2" s="1"/>
  <c r="F36" i="2"/>
  <c r="BE35" i="2"/>
  <c r="BF35" i="2" s="1"/>
  <c r="AX35" i="2"/>
  <c r="AY35" i="2" s="1"/>
  <c r="BA35" i="2" s="1"/>
  <c r="AV35" i="2"/>
  <c r="AU35" i="2"/>
  <c r="AT35" i="2"/>
  <c r="AS35" i="2"/>
  <c r="AR35" i="2"/>
  <c r="AQ35" i="2"/>
  <c r="BC35" i="2" s="1"/>
  <c r="AO35" i="2"/>
  <c r="AP35" i="2" s="1"/>
  <c r="AM35" i="2"/>
  <c r="CE35" i="2" s="1"/>
  <c r="AK35" i="2"/>
  <c r="AH35" i="2" s="1"/>
  <c r="AE35" i="2" s="1"/>
  <c r="AJ35" i="2"/>
  <c r="F35" i="2"/>
  <c r="CE34" i="2"/>
  <c r="BE34" i="2"/>
  <c r="BF34" i="2" s="1"/>
  <c r="AX34" i="2"/>
  <c r="AY34" i="2" s="1"/>
  <c r="AV34" i="2"/>
  <c r="AU34" i="2"/>
  <c r="AT34" i="2"/>
  <c r="AS34" i="2"/>
  <c r="AR34" i="2"/>
  <c r="AQ34" i="2"/>
  <c r="AP34" i="2"/>
  <c r="AO34" i="2"/>
  <c r="AN34" i="2"/>
  <c r="AM34" i="2"/>
  <c r="AK34" i="2"/>
  <c r="AH34" i="2" s="1"/>
  <c r="AE34" i="2" s="1"/>
  <c r="AJ34" i="2"/>
  <c r="F34" i="2"/>
  <c r="BF33" i="2"/>
  <c r="BE33" i="2"/>
  <c r="BA33" i="2"/>
  <c r="AY33" i="2"/>
  <c r="AZ33" i="2" s="1"/>
  <c r="AX33" i="2"/>
  <c r="AV33" i="2"/>
  <c r="AU33" i="2"/>
  <c r="AT33" i="2"/>
  <c r="AS33" i="2"/>
  <c r="AR33" i="2"/>
  <c r="AQ33" i="2"/>
  <c r="BC33" i="2" s="1"/>
  <c r="AO33" i="2"/>
  <c r="AP33" i="2" s="1"/>
  <c r="AM33" i="2"/>
  <c r="AK33" i="2"/>
  <c r="AH33" i="2" s="1"/>
  <c r="AE33" i="2" s="1"/>
  <c r="AJ33" i="2"/>
  <c r="F33" i="2"/>
  <c r="BE32" i="2"/>
  <c r="BF32" i="2" s="1"/>
  <c r="AX32" i="2"/>
  <c r="AY32" i="2" s="1"/>
  <c r="AV32" i="2"/>
  <c r="AU32" i="2"/>
  <c r="AT32" i="2"/>
  <c r="AS32" i="2"/>
  <c r="AR32" i="2"/>
  <c r="AQ32" i="2"/>
  <c r="AO32" i="2"/>
  <c r="AP32" i="2" s="1"/>
  <c r="AN32" i="2"/>
  <c r="BB32" i="2" s="1"/>
  <c r="AM32" i="2"/>
  <c r="CE32" i="2" s="1"/>
  <c r="AK32" i="2"/>
  <c r="AH32" i="2" s="1"/>
  <c r="AE32" i="2" s="1"/>
  <c r="AJ32" i="2"/>
  <c r="F32" i="2"/>
  <c r="BF31" i="2"/>
  <c r="BE31" i="2"/>
  <c r="AX31" i="2"/>
  <c r="AY31" i="2" s="1"/>
  <c r="BA31" i="2" s="1"/>
  <c r="AV31" i="2"/>
  <c r="AU31" i="2"/>
  <c r="AT31" i="2"/>
  <c r="AS31" i="2"/>
  <c r="AR31" i="2"/>
  <c r="AQ31" i="2"/>
  <c r="AO31" i="2"/>
  <c r="AP31" i="2" s="1"/>
  <c r="AM31" i="2"/>
  <c r="CE31" i="2" s="1"/>
  <c r="AK31" i="2"/>
  <c r="AH31" i="2" s="1"/>
  <c r="AE31" i="2" s="1"/>
  <c r="AJ31" i="2"/>
  <c r="F31" i="2"/>
  <c r="CE30" i="2"/>
  <c r="BF30" i="2"/>
  <c r="BE30" i="2"/>
  <c r="AX30" i="2"/>
  <c r="AY30" i="2" s="1"/>
  <c r="AV30" i="2"/>
  <c r="AU30" i="2"/>
  <c r="AT30" i="2"/>
  <c r="AS30" i="2"/>
  <c r="AR30" i="2"/>
  <c r="AQ30" i="2"/>
  <c r="AO30" i="2"/>
  <c r="AP30" i="2" s="1"/>
  <c r="AM30" i="2"/>
  <c r="AN30" i="2" s="1"/>
  <c r="AK30" i="2"/>
  <c r="AH30" i="2" s="1"/>
  <c r="AE30" i="2" s="1"/>
  <c r="AJ30" i="2"/>
  <c r="F30" i="2"/>
  <c r="BF29" i="2"/>
  <c r="BE29" i="2"/>
  <c r="AX29" i="2"/>
  <c r="AY29" i="2" s="1"/>
  <c r="AV29" i="2"/>
  <c r="AU29" i="2"/>
  <c r="AT29" i="2"/>
  <c r="AS29" i="2"/>
  <c r="AR29" i="2"/>
  <c r="AQ29" i="2"/>
  <c r="AO29" i="2"/>
  <c r="AP29" i="2" s="1"/>
  <c r="AM29" i="2"/>
  <c r="CE29" i="2" s="1"/>
  <c r="AK29" i="2"/>
  <c r="AH29" i="2" s="1"/>
  <c r="AE29" i="2" s="1"/>
  <c r="AJ29" i="2"/>
  <c r="F29" i="2"/>
  <c r="CE28" i="2"/>
  <c r="BE28" i="2"/>
  <c r="BF28" i="2" s="1"/>
  <c r="AX28" i="2"/>
  <c r="AY28" i="2" s="1"/>
  <c r="AV28" i="2"/>
  <c r="AU28" i="2"/>
  <c r="AT28" i="2"/>
  <c r="AS28" i="2"/>
  <c r="AR28" i="2"/>
  <c r="AQ28" i="2"/>
  <c r="AP28" i="2"/>
  <c r="AO28" i="2"/>
  <c r="AN28" i="2"/>
  <c r="AM28" i="2"/>
  <c r="AK28" i="2"/>
  <c r="AH28" i="2" s="1"/>
  <c r="AE28" i="2" s="1"/>
  <c r="AJ28" i="2"/>
  <c r="F28" i="2"/>
  <c r="BE27" i="2"/>
  <c r="BF27" i="2" s="1"/>
  <c r="AX27" i="2"/>
  <c r="AY27" i="2" s="1"/>
  <c r="BA27" i="2" s="1"/>
  <c r="AV27" i="2"/>
  <c r="AU27" i="2"/>
  <c r="AT27" i="2"/>
  <c r="AS27" i="2"/>
  <c r="AR27" i="2"/>
  <c r="AQ27" i="2"/>
  <c r="AP27" i="2"/>
  <c r="AO27" i="2"/>
  <c r="AM27" i="2"/>
  <c r="CE27" i="2" s="1"/>
  <c r="AK27" i="2"/>
  <c r="AH27" i="2" s="1"/>
  <c r="AE27" i="2" s="1"/>
  <c r="AJ27" i="2"/>
  <c r="F27" i="2"/>
  <c r="CE26" i="2"/>
  <c r="BE26" i="2"/>
  <c r="BF26" i="2" s="1"/>
  <c r="AX26" i="2"/>
  <c r="AY26" i="2" s="1"/>
  <c r="AV26" i="2"/>
  <c r="AU26" i="2"/>
  <c r="AT26" i="2"/>
  <c r="AS26" i="2"/>
  <c r="AR26" i="2"/>
  <c r="AQ26" i="2"/>
  <c r="AO26" i="2"/>
  <c r="AP26" i="2" s="1"/>
  <c r="AM26" i="2"/>
  <c r="AN26" i="2" s="1"/>
  <c r="AK26" i="2"/>
  <c r="AH26" i="2" s="1"/>
  <c r="AE26" i="2" s="1"/>
  <c r="AJ26" i="2"/>
  <c r="F26" i="2"/>
  <c r="BE25" i="2"/>
  <c r="BF25" i="2" s="1"/>
  <c r="AX25" i="2"/>
  <c r="AY25" i="2" s="1"/>
  <c r="AZ25" i="2" s="1"/>
  <c r="BC25" i="2"/>
  <c r="AV25" i="2"/>
  <c r="AU25" i="2"/>
  <c r="AT25" i="2"/>
  <c r="AS25" i="2"/>
  <c r="AR25" i="2"/>
  <c r="AQ25" i="2"/>
  <c r="AO25" i="2"/>
  <c r="AP25" i="2" s="1"/>
  <c r="AN25" i="2"/>
  <c r="AM25" i="2"/>
  <c r="CE25" i="2" s="1"/>
  <c r="AK25" i="2"/>
  <c r="AJ25" i="2"/>
  <c r="AH25" i="2"/>
  <c r="AE25" i="2" s="1"/>
  <c r="F25" i="2"/>
  <c r="BE24" i="2"/>
  <c r="BF24" i="2" s="1"/>
  <c r="AX24" i="2"/>
  <c r="AY24" i="2" s="1"/>
  <c r="AV24" i="2"/>
  <c r="AU24" i="2"/>
  <c r="AT24" i="2"/>
  <c r="AS24" i="2"/>
  <c r="AR24" i="2"/>
  <c r="AQ24" i="2"/>
  <c r="AO24" i="2"/>
  <c r="AP24" i="2" s="1"/>
  <c r="AN24" i="2"/>
  <c r="AM24" i="2"/>
  <c r="CE24" i="2" s="1"/>
  <c r="AK24" i="2"/>
  <c r="AH24" i="2" s="1"/>
  <c r="AE24" i="2" s="1"/>
  <c r="AJ24" i="2"/>
  <c r="F24" i="2"/>
  <c r="BF23" i="2"/>
  <c r="BE23" i="2"/>
  <c r="AX23" i="2"/>
  <c r="AY23" i="2" s="1"/>
  <c r="BA23" i="2" s="1"/>
  <c r="AV23" i="2"/>
  <c r="AU23" i="2"/>
  <c r="AT23" i="2"/>
  <c r="AS23" i="2"/>
  <c r="AR23" i="2"/>
  <c r="AQ23" i="2"/>
  <c r="AO23" i="2"/>
  <c r="AP23" i="2" s="1"/>
  <c r="AM23" i="2"/>
  <c r="AK23" i="2"/>
  <c r="AJ23" i="2"/>
  <c r="AH23" i="2"/>
  <c r="AE23" i="2" s="1"/>
  <c r="F23" i="2"/>
  <c r="CE22" i="2"/>
  <c r="BE22" i="2"/>
  <c r="BF22" i="2" s="1"/>
  <c r="AX22" i="2"/>
  <c r="AY22" i="2" s="1"/>
  <c r="AV22" i="2"/>
  <c r="AU22" i="2"/>
  <c r="AT22" i="2"/>
  <c r="AS22" i="2"/>
  <c r="AR22" i="2"/>
  <c r="AQ22" i="2"/>
  <c r="AO22" i="2"/>
  <c r="AP22" i="2" s="1"/>
  <c r="AM22" i="2"/>
  <c r="AN22" i="2" s="1"/>
  <c r="AK22" i="2"/>
  <c r="AH22" i="2" s="1"/>
  <c r="AE22" i="2" s="1"/>
  <c r="AJ22" i="2"/>
  <c r="F22" i="2"/>
  <c r="BF21" i="2"/>
  <c r="BE21" i="2"/>
  <c r="AX21" i="2"/>
  <c r="AY21" i="2" s="1"/>
  <c r="AZ21" i="2" s="1"/>
  <c r="AV21" i="2"/>
  <c r="AU21" i="2"/>
  <c r="AT21" i="2"/>
  <c r="AS21" i="2"/>
  <c r="AR21" i="2"/>
  <c r="AQ21" i="2"/>
  <c r="AO21" i="2"/>
  <c r="AP21" i="2" s="1"/>
  <c r="AM21" i="2"/>
  <c r="CE21" i="2" s="1"/>
  <c r="AK21" i="2"/>
  <c r="AH21" i="2" s="1"/>
  <c r="AE21" i="2" s="1"/>
  <c r="AJ21" i="2"/>
  <c r="F21" i="2"/>
  <c r="CE20" i="2"/>
  <c r="BE20" i="2"/>
  <c r="BF20" i="2" s="1"/>
  <c r="AX20" i="2"/>
  <c r="AY20" i="2" s="1"/>
  <c r="AV20" i="2"/>
  <c r="AU20" i="2"/>
  <c r="AT20" i="2"/>
  <c r="AS20" i="2"/>
  <c r="AR20" i="2"/>
  <c r="AQ20" i="2"/>
  <c r="AO20" i="2"/>
  <c r="AP20" i="2" s="1"/>
  <c r="AM20" i="2"/>
  <c r="AN20" i="2" s="1"/>
  <c r="AK20" i="2"/>
  <c r="AH20" i="2" s="1"/>
  <c r="AE20" i="2" s="1"/>
  <c r="AJ20" i="2"/>
  <c r="F20" i="2"/>
  <c r="BE19" i="2"/>
  <c r="BF19" i="2" s="1"/>
  <c r="AX19" i="2"/>
  <c r="AY19" i="2" s="1"/>
  <c r="AV19" i="2"/>
  <c r="AU19" i="2"/>
  <c r="AT19" i="2"/>
  <c r="AS19" i="2"/>
  <c r="AR19" i="2"/>
  <c r="AQ19" i="2"/>
  <c r="AO19" i="2"/>
  <c r="AP19" i="2" s="1"/>
  <c r="AM19" i="2"/>
  <c r="CE19" i="2" s="1"/>
  <c r="AK19" i="2"/>
  <c r="AH19" i="2" s="1"/>
  <c r="AE19" i="2" s="1"/>
  <c r="AJ19" i="2"/>
  <c r="F19" i="2"/>
  <c r="CE18" i="2"/>
  <c r="BE18" i="2"/>
  <c r="BF18" i="2" s="1"/>
  <c r="AX18" i="2"/>
  <c r="AY18" i="2" s="1"/>
  <c r="AV18" i="2"/>
  <c r="AU18" i="2"/>
  <c r="AT18" i="2"/>
  <c r="AS18" i="2"/>
  <c r="AR18" i="2"/>
  <c r="AQ18" i="2"/>
  <c r="AO18" i="2"/>
  <c r="AP18" i="2" s="1"/>
  <c r="AN18" i="2"/>
  <c r="AM18" i="2"/>
  <c r="AK18" i="2"/>
  <c r="AH18" i="2" s="1"/>
  <c r="AE18" i="2" s="1"/>
  <c r="AJ18" i="2"/>
  <c r="F18" i="2"/>
  <c r="BF17" i="2"/>
  <c r="BE17" i="2"/>
  <c r="AX17" i="2"/>
  <c r="AY17" i="2" s="1"/>
  <c r="AZ17" i="2" s="1"/>
  <c r="AV17" i="2"/>
  <c r="AU17" i="2"/>
  <c r="AT17" i="2"/>
  <c r="AS17" i="2"/>
  <c r="AR17" i="2"/>
  <c r="BC17" i="2" s="1"/>
  <c r="AQ17" i="2"/>
  <c r="AO17" i="2"/>
  <c r="AP17" i="2" s="1"/>
  <c r="BB17" i="2" s="1"/>
  <c r="AN17" i="2"/>
  <c r="AM17" i="2"/>
  <c r="CE17" i="2" s="1"/>
  <c r="AK17" i="2"/>
  <c r="AJ17" i="2"/>
  <c r="AH17" i="2"/>
  <c r="AE17" i="2" s="1"/>
  <c r="F17" i="2"/>
  <c r="BE16" i="2"/>
  <c r="BF16" i="2" s="1"/>
  <c r="AX16" i="2"/>
  <c r="AY16" i="2" s="1"/>
  <c r="AV16" i="2"/>
  <c r="AU16" i="2"/>
  <c r="AT16" i="2"/>
  <c r="AS16" i="2"/>
  <c r="AR16" i="2"/>
  <c r="AQ16" i="2"/>
  <c r="AO16" i="2"/>
  <c r="AP16" i="2" s="1"/>
  <c r="AN16" i="2"/>
  <c r="AM16" i="2"/>
  <c r="CE16" i="2" s="1"/>
  <c r="AK16" i="2"/>
  <c r="AH16" i="2" s="1"/>
  <c r="AE16" i="2" s="1"/>
  <c r="AJ16" i="2"/>
  <c r="F16" i="2"/>
  <c r="BE15" i="2"/>
  <c r="BF15" i="2" s="1"/>
  <c r="AY15" i="2"/>
  <c r="BA15" i="2" s="1"/>
  <c r="AX15" i="2"/>
  <c r="AV15" i="2"/>
  <c r="AU15" i="2"/>
  <c r="AT15" i="2"/>
  <c r="AS15" i="2"/>
  <c r="AR15" i="2"/>
  <c r="AQ15" i="2"/>
  <c r="AO15" i="2"/>
  <c r="AP15" i="2" s="1"/>
  <c r="AM15" i="2"/>
  <c r="AK15" i="2"/>
  <c r="AJ15" i="2"/>
  <c r="AH15" i="2"/>
  <c r="AE15" i="2" s="1"/>
  <c r="F15" i="2"/>
  <c r="BE14" i="2"/>
  <c r="BF14" i="2" s="1"/>
  <c r="AX14" i="2"/>
  <c r="AY14" i="2" s="1"/>
  <c r="AV14" i="2"/>
  <c r="AU14" i="2"/>
  <c r="AT14" i="2"/>
  <c r="AS14" i="2"/>
  <c r="AR14" i="2"/>
  <c r="AQ14" i="2"/>
  <c r="AO14" i="2"/>
  <c r="AP14" i="2" s="1"/>
  <c r="AM14" i="2"/>
  <c r="AN14" i="2" s="1"/>
  <c r="AK14" i="2"/>
  <c r="AH14" i="2" s="1"/>
  <c r="AE14" i="2" s="1"/>
  <c r="AJ14" i="2"/>
  <c r="F14" i="2"/>
  <c r="BE13" i="2"/>
  <c r="BF13" i="2" s="1"/>
  <c r="BA13" i="2"/>
  <c r="AX13" i="2"/>
  <c r="AY13" i="2" s="1"/>
  <c r="AZ13" i="2" s="1"/>
  <c r="AV13" i="2"/>
  <c r="AU13" i="2"/>
  <c r="AT13" i="2"/>
  <c r="AS13" i="2"/>
  <c r="AR13" i="2"/>
  <c r="AQ13" i="2"/>
  <c r="AO13" i="2"/>
  <c r="AM13" i="2"/>
  <c r="CE13" i="2" s="1"/>
  <c r="AK13" i="2"/>
  <c r="AH13" i="2" s="1"/>
  <c r="AE13" i="2" s="1"/>
  <c r="AJ13" i="2"/>
  <c r="F13" i="2"/>
  <c r="BE12" i="2"/>
  <c r="BF12" i="2" s="1"/>
  <c r="AX12" i="2"/>
  <c r="AY12" i="2" s="1"/>
  <c r="BA12" i="2" s="1"/>
  <c r="AV12" i="2"/>
  <c r="AU12" i="2"/>
  <c r="AT12" i="2"/>
  <c r="AS12" i="2"/>
  <c r="AR12" i="2"/>
  <c r="AQ12" i="2"/>
  <c r="AO12" i="2"/>
  <c r="AP12" i="2" s="1"/>
  <c r="AN12" i="2"/>
  <c r="AM12" i="2"/>
  <c r="CE12" i="2" s="1"/>
  <c r="AK12" i="2"/>
  <c r="AH12" i="2" s="1"/>
  <c r="AE12" i="2" s="1"/>
  <c r="AJ12" i="2"/>
  <c r="F12" i="2"/>
  <c r="BE11" i="2"/>
  <c r="BF11" i="2" s="1"/>
  <c r="AY11" i="2"/>
  <c r="AX11" i="2"/>
  <c r="AV11" i="2"/>
  <c r="AU11" i="2"/>
  <c r="AT11" i="2"/>
  <c r="AS11" i="2"/>
  <c r="AR11" i="2"/>
  <c r="AQ11" i="2"/>
  <c r="BC11" i="2" s="1"/>
  <c r="AP11" i="2"/>
  <c r="AO11" i="2"/>
  <c r="AM11" i="2"/>
  <c r="AK11" i="2"/>
  <c r="AJ11" i="2"/>
  <c r="AH11" i="2"/>
  <c r="AE11" i="2" s="1"/>
  <c r="F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BE10" i="2"/>
  <c r="BF10" i="2" s="1"/>
  <c r="AX10" i="2"/>
  <c r="AY10" i="2" s="1"/>
  <c r="AV10" i="2"/>
  <c r="AU10" i="2"/>
  <c r="AT10" i="2"/>
  <c r="AS10" i="2"/>
  <c r="AR10" i="2"/>
  <c r="AQ10" i="2"/>
  <c r="AW10" i="2" s="1"/>
  <c r="AP10" i="2"/>
  <c r="AO10" i="2"/>
  <c r="AM10" i="2"/>
  <c r="CE10" i="2" s="1"/>
  <c r="AK10" i="2"/>
  <c r="AJ10" i="2"/>
  <c r="F10" i="2"/>
  <c r="CE9" i="2"/>
  <c r="BE9" i="2"/>
  <c r="BF9" i="2" s="1"/>
  <c r="AX9" i="2"/>
  <c r="AY9" i="2" s="1"/>
  <c r="BA9" i="2" s="1"/>
  <c r="AV9" i="2"/>
  <c r="AU9" i="2"/>
  <c r="AT9" i="2"/>
  <c r="AS9" i="2"/>
  <c r="AR9" i="2"/>
  <c r="AQ9" i="2"/>
  <c r="AO9" i="2"/>
  <c r="AN9" i="2"/>
  <c r="AM9" i="2"/>
  <c r="AK9" i="2"/>
  <c r="AJ9" i="2"/>
  <c r="F9" i="2"/>
  <c r="CE8" i="2"/>
  <c r="BF8" i="2"/>
  <c r="BE8" i="2"/>
  <c r="AX8" i="2"/>
  <c r="AY8" i="2" s="1"/>
  <c r="AV8" i="2"/>
  <c r="AU8" i="2"/>
  <c r="AT8" i="2"/>
  <c r="AS8" i="2"/>
  <c r="AR8" i="2"/>
  <c r="AQ8" i="2"/>
  <c r="AO8" i="2"/>
  <c r="AM8" i="2"/>
  <c r="AN8" i="2" s="1"/>
  <c r="AK8" i="2"/>
  <c r="AJ8" i="2"/>
  <c r="F8" i="2"/>
  <c r="I7" i="2"/>
  <c r="C4" i="2"/>
  <c r="A2" i="2"/>
  <c r="A1" i="2"/>
  <c r="B22" i="1"/>
  <c r="B18" i="1"/>
  <c r="B23" i="1" s="1"/>
  <c r="D43" i="15" l="1"/>
  <c r="B45" i="15"/>
  <c r="W59" i="15"/>
  <c r="C77" i="15"/>
  <c r="AB60" i="15"/>
  <c r="AB66" i="15"/>
  <c r="B48" i="15"/>
  <c r="AA52" i="15"/>
  <c r="D44" i="15"/>
  <c r="AA44" i="15"/>
  <c r="AB48" i="15"/>
  <c r="AA10" i="15"/>
  <c r="B36" i="15"/>
  <c r="C70" i="15"/>
  <c r="Y23" i="15"/>
  <c r="W44" i="15"/>
  <c r="Y28" i="15"/>
  <c r="B24" i="15"/>
  <c r="AB44" i="15"/>
  <c r="B58" i="15"/>
  <c r="AA74" i="15"/>
  <c r="Y9" i="15"/>
  <c r="D24" i="15"/>
  <c r="B44" i="15"/>
  <c r="AA48" i="15"/>
  <c r="C52" i="15"/>
  <c r="AA54" i="15"/>
  <c r="W66" i="15"/>
  <c r="Z9" i="15"/>
  <c r="B29" i="15"/>
  <c r="AA40" i="15"/>
  <c r="D52" i="15"/>
  <c r="AB52" i="15"/>
  <c r="C69" i="15"/>
  <c r="C2" i="15"/>
  <c r="B10" i="15"/>
  <c r="B40" i="15"/>
  <c r="W43" i="15"/>
  <c r="W65" i="15"/>
  <c r="X71" i="15"/>
  <c r="X29" i="15"/>
  <c r="B42" i="15"/>
  <c r="B54" i="15"/>
  <c r="X54" i="15"/>
  <c r="X59" i="15"/>
  <c r="C63" i="15"/>
  <c r="X48" i="15"/>
  <c r="Z48" i="15"/>
  <c r="X4" i="15"/>
  <c r="AA45" i="15"/>
  <c r="AB46" i="15"/>
  <c r="X53" i="15"/>
  <c r="AA63" i="15"/>
  <c r="C5" i="15"/>
  <c r="Y5" i="15"/>
  <c r="W8" i="15"/>
  <c r="C17" i="15"/>
  <c r="AA17" i="15"/>
  <c r="Y21" i="15"/>
  <c r="Y29" i="15"/>
  <c r="AB30" i="15"/>
  <c r="C42" i="15"/>
  <c r="W42" i="15"/>
  <c r="D45" i="15"/>
  <c r="B46" i="15"/>
  <c r="W50" i="15"/>
  <c r="C53" i="15"/>
  <c r="Z53" i="15"/>
  <c r="AB54" i="15"/>
  <c r="Z55" i="15"/>
  <c r="W58" i="15"/>
  <c r="C64" i="15"/>
  <c r="X65" i="15"/>
  <c r="W71" i="15"/>
  <c r="D5" i="15"/>
  <c r="Z5" i="15"/>
  <c r="D42" i="15"/>
  <c r="X42" i="15"/>
  <c r="Z50" i="15"/>
  <c r="AA53" i="15"/>
  <c r="W70" i="15"/>
  <c r="Y53" i="15"/>
  <c r="C9" i="15"/>
  <c r="C18" i="15"/>
  <c r="B30" i="15"/>
  <c r="D40" i="15"/>
  <c r="Z42" i="15"/>
  <c r="X44" i="15"/>
  <c r="D50" i="15"/>
  <c r="AA50" i="15"/>
  <c r="W52" i="15"/>
  <c r="B55" i="15"/>
  <c r="X69" i="15"/>
  <c r="Y70" i="15"/>
  <c r="Z17" i="15"/>
  <c r="C6" i="15"/>
  <c r="B21" i="15"/>
  <c r="Y37" i="15"/>
  <c r="AA42" i="15"/>
  <c r="Z44" i="15"/>
  <c r="W45" i="15"/>
  <c r="X52" i="15"/>
  <c r="W6" i="15"/>
  <c r="W15" i="15"/>
  <c r="Y45" i="15"/>
  <c r="Z52" i="15"/>
  <c r="W4" i="15"/>
  <c r="AA15" i="15"/>
  <c r="Z45" i="15"/>
  <c r="BC98" i="2"/>
  <c r="BC79" i="2"/>
  <c r="B2" i="12"/>
  <c r="C2" i="12" s="1"/>
  <c r="BA96" i="2"/>
  <c r="AZ96" i="2"/>
  <c r="BA16" i="2"/>
  <c r="AZ16" i="2"/>
  <c r="AZ72" i="2"/>
  <c r="AZ80" i="2"/>
  <c r="BB34" i="2"/>
  <c r="BB38" i="2"/>
  <c r="BB66" i="2"/>
  <c r="BB26" i="2"/>
  <c r="AI44" i="2"/>
  <c r="BB76" i="2"/>
  <c r="BB108" i="2"/>
  <c r="AI108" i="2" s="1"/>
  <c r="BB24" i="2"/>
  <c r="BB100" i="2"/>
  <c r="BB104" i="2"/>
  <c r="BB14" i="2"/>
  <c r="BB97" i="2"/>
  <c r="BB18" i="2"/>
  <c r="BA24" i="2"/>
  <c r="AZ24" i="2"/>
  <c r="BA17" i="2"/>
  <c r="BC21" i="2"/>
  <c r="AZ49" i="2"/>
  <c r="BA49" i="2"/>
  <c r="BA56" i="2"/>
  <c r="AZ56" i="2"/>
  <c r="BB84" i="2"/>
  <c r="AZ12" i="2"/>
  <c r="BB58" i="2"/>
  <c r="AZ99" i="2"/>
  <c r="BA99" i="2"/>
  <c r="AN70" i="2"/>
  <c r="BB70" i="2" s="1"/>
  <c r="CE70" i="2"/>
  <c r="BC19" i="2"/>
  <c r="BB22" i="2"/>
  <c r="BA32" i="2"/>
  <c r="AZ32" i="2"/>
  <c r="BA103" i="2"/>
  <c r="AZ103" i="2"/>
  <c r="AN10" i="2"/>
  <c r="BC49" i="2"/>
  <c r="AI49" i="2" s="1"/>
  <c r="BA65" i="2"/>
  <c r="AZ81" i="2"/>
  <c r="BA81" i="2"/>
  <c r="CE96" i="2"/>
  <c r="AN96" i="2"/>
  <c r="BB96" i="2" s="1"/>
  <c r="AN33" i="2"/>
  <c r="CE33" i="2"/>
  <c r="AI38" i="2"/>
  <c r="BB81" i="2"/>
  <c r="AI81" i="2" s="1"/>
  <c r="BB12" i="2"/>
  <c r="BB10" i="2"/>
  <c r="AN42" i="2"/>
  <c r="BB42" i="2" s="1"/>
  <c r="CE42" i="2"/>
  <c r="AN52" i="2"/>
  <c r="BB52" i="2" s="1"/>
  <c r="CE52" i="2"/>
  <c r="BA64" i="2"/>
  <c r="AZ64" i="2"/>
  <c r="CE72" i="2"/>
  <c r="AN72" i="2"/>
  <c r="BA95" i="2"/>
  <c r="AZ95" i="2"/>
  <c r="BB20" i="2"/>
  <c r="BC22" i="2"/>
  <c r="AZ41" i="2"/>
  <c r="BA41" i="2"/>
  <c r="BC42" i="2"/>
  <c r="BC47" i="2"/>
  <c r="BC67" i="2"/>
  <c r="BC70" i="2"/>
  <c r="BC72" i="2"/>
  <c r="BC76" i="2"/>
  <c r="BC96" i="2"/>
  <c r="BC102" i="2"/>
  <c r="E25" i="12"/>
  <c r="B25" i="12"/>
  <c r="C25" i="12" s="1"/>
  <c r="I25" i="12"/>
  <c r="G31" i="12"/>
  <c r="H31" i="12"/>
  <c r="I34" i="12"/>
  <c r="F34" i="12"/>
  <c r="I68" i="12"/>
  <c r="E68" i="12"/>
  <c r="J68" i="12"/>
  <c r="E72" i="12"/>
  <c r="F72" i="12"/>
  <c r="K72" i="12"/>
  <c r="I76" i="12"/>
  <c r="H76" i="12"/>
  <c r="G76" i="12"/>
  <c r="B76" i="12"/>
  <c r="C76" i="12" s="1"/>
  <c r="E80" i="12"/>
  <c r="K80" i="12"/>
  <c r="I80" i="12"/>
  <c r="U17" i="14"/>
  <c r="T17" i="14"/>
  <c r="K17" i="14"/>
  <c r="I17" i="14"/>
  <c r="BC18" i="2"/>
  <c r="AI18" i="2" s="1"/>
  <c r="BC23" i="2"/>
  <c r="BB25" i="2"/>
  <c r="BC29" i="2"/>
  <c r="AN40" i="2"/>
  <c r="BC43" i="2"/>
  <c r="BC46" i="2"/>
  <c r="CE46" i="2"/>
  <c r="BC48" i="2"/>
  <c r="BC52" i="2"/>
  <c r="AI52" i="2" s="1"/>
  <c r="AN65" i="2"/>
  <c r="BA73" i="2"/>
  <c r="AN74" i="2"/>
  <c r="BB74" i="2" s="1"/>
  <c r="AI74" i="2" s="1"/>
  <c r="BB78" i="2"/>
  <c r="CE81" i="2"/>
  <c r="BC82" i="2"/>
  <c r="AI82" i="2" s="1"/>
  <c r="BC87" i="2"/>
  <c r="AZ88" i="2"/>
  <c r="BB89" i="2"/>
  <c r="AI89" i="2" s="1"/>
  <c r="BC93" i="2"/>
  <c r="BC97" i="2"/>
  <c r="AI97" i="2" s="1"/>
  <c r="AN98" i="2"/>
  <c r="BB98" i="2" s="1"/>
  <c r="AI98" i="2" s="1"/>
  <c r="CE100" i="2"/>
  <c r="J41" i="12"/>
  <c r="H41" i="12"/>
  <c r="K50" i="12"/>
  <c r="E50" i="12"/>
  <c r="J57" i="12"/>
  <c r="G57" i="12"/>
  <c r="E57" i="12"/>
  <c r="M72" i="12"/>
  <c r="D72" i="12"/>
  <c r="BC24" i="2"/>
  <c r="BC28" i="2"/>
  <c r="BB54" i="2"/>
  <c r="BC58" i="2"/>
  <c r="BB60" i="2"/>
  <c r="BC63" i="2"/>
  <c r="BB65" i="2"/>
  <c r="AI65" i="2" s="1"/>
  <c r="BC69" i="2"/>
  <c r="BC83" i="2"/>
  <c r="BC86" i="2"/>
  <c r="AI86" i="2" s="1"/>
  <c r="BC88" i="2"/>
  <c r="BC92" i="2"/>
  <c r="BC95" i="2"/>
  <c r="BC100" i="2"/>
  <c r="AI100" i="2" s="1"/>
  <c r="BC101" i="2"/>
  <c r="BC104" i="2"/>
  <c r="AI104" i="2" s="1"/>
  <c r="BA108" i="2"/>
  <c r="H3" i="12"/>
  <c r="K5" i="12"/>
  <c r="G9" i="12"/>
  <c r="F11" i="12"/>
  <c r="F21" i="12"/>
  <c r="G23" i="12"/>
  <c r="F23" i="12"/>
  <c r="G25" i="12"/>
  <c r="I29" i="12"/>
  <c r="B29" i="12"/>
  <c r="C29" i="12" s="1"/>
  <c r="H29" i="12"/>
  <c r="E31" i="12"/>
  <c r="K34" i="12"/>
  <c r="I38" i="12"/>
  <c r="B38" i="12"/>
  <c r="C38" i="12" s="1"/>
  <c r="F39" i="12"/>
  <c r="I41" i="12"/>
  <c r="D43" i="12"/>
  <c r="G50" i="12"/>
  <c r="H53" i="12"/>
  <c r="K57" i="12"/>
  <c r="K59" i="12"/>
  <c r="B64" i="12"/>
  <c r="C64" i="12" s="1"/>
  <c r="J66" i="12"/>
  <c r="F68" i="12"/>
  <c r="G72" i="12"/>
  <c r="F76" i="12"/>
  <c r="H81" i="12"/>
  <c r="F81" i="12"/>
  <c r="E81" i="12"/>
  <c r="E88" i="12"/>
  <c r="B88" i="12"/>
  <c r="C88" i="12" s="1"/>
  <c r="K88" i="12"/>
  <c r="I88" i="12"/>
  <c r="H88" i="12"/>
  <c r="S2" i="14"/>
  <c r="Q2" i="14"/>
  <c r="H2" i="14"/>
  <c r="R33" i="14"/>
  <c r="L33" i="14"/>
  <c r="BA25" i="2"/>
  <c r="BB30" i="2"/>
  <c r="BC34" i="2"/>
  <c r="AI34" i="2" s="1"/>
  <c r="AN36" i="2"/>
  <c r="BB36" i="2" s="1"/>
  <c r="BC39" i="2"/>
  <c r="AZ40" i="2"/>
  <c r="BB41" i="2"/>
  <c r="BC45" i="2"/>
  <c r="AN56" i="2"/>
  <c r="BB56" i="2" s="1"/>
  <c r="BC59" i="2"/>
  <c r="BC62" i="2"/>
  <c r="CE62" i="2"/>
  <c r="BC64" i="2"/>
  <c r="AI64" i="2" s="1"/>
  <c r="BC68" i="2"/>
  <c r="BA89" i="2"/>
  <c r="AN90" i="2"/>
  <c r="BB90" i="2" s="1"/>
  <c r="BB94" i="2"/>
  <c r="AN99" i="2"/>
  <c r="BB99" i="2" s="1"/>
  <c r="BC105" i="2"/>
  <c r="L5" i="12"/>
  <c r="G11" i="12"/>
  <c r="I16" i="12"/>
  <c r="E16" i="12"/>
  <c r="H25" i="12"/>
  <c r="F28" i="12"/>
  <c r="I28" i="12"/>
  <c r="I31" i="12"/>
  <c r="J35" i="12"/>
  <c r="F35" i="12"/>
  <c r="I37" i="12"/>
  <c r="J37" i="12"/>
  <c r="E37" i="12"/>
  <c r="I45" i="12"/>
  <c r="H45" i="12"/>
  <c r="B45" i="12"/>
  <c r="C45" i="12" s="1"/>
  <c r="M45" i="12" s="1"/>
  <c r="K48" i="12"/>
  <c r="H48" i="12"/>
  <c r="J58" i="12"/>
  <c r="G58" i="12"/>
  <c r="M66" i="12"/>
  <c r="G68" i="12"/>
  <c r="H72" i="12"/>
  <c r="J76" i="12"/>
  <c r="L85" i="12"/>
  <c r="K85" i="12"/>
  <c r="H85" i="12"/>
  <c r="G85" i="12"/>
  <c r="B85" i="12"/>
  <c r="C85" i="12" s="1"/>
  <c r="E96" i="12"/>
  <c r="K96" i="12"/>
  <c r="I96" i="12"/>
  <c r="B96" i="12"/>
  <c r="C96" i="12" s="1"/>
  <c r="I100" i="12"/>
  <c r="K100" i="12"/>
  <c r="J100" i="12"/>
  <c r="H100" i="12"/>
  <c r="F100" i="12"/>
  <c r="E100" i="12"/>
  <c r="B100" i="12"/>
  <c r="C100" i="12" s="1"/>
  <c r="I11" i="12"/>
  <c r="D61" i="12"/>
  <c r="M61" i="12"/>
  <c r="J64" i="12"/>
  <c r="G70" i="12"/>
  <c r="H70" i="12"/>
  <c r="E70" i="12"/>
  <c r="H97" i="12"/>
  <c r="G97" i="12"/>
  <c r="F97" i="12"/>
  <c r="E97" i="12"/>
  <c r="BC12" i="2"/>
  <c r="BC13" i="2"/>
  <c r="CE14" i="2"/>
  <c r="BC16" i="2"/>
  <c r="BC20" i="2"/>
  <c r="AI20" i="2" s="1"/>
  <c r="BB46" i="2"/>
  <c r="BC50" i="2"/>
  <c r="AI50" i="2" s="1"/>
  <c r="BC55" i="2"/>
  <c r="BB57" i="2"/>
  <c r="AI57" i="2" s="1"/>
  <c r="BC61" i="2"/>
  <c r="BC75" i="2"/>
  <c r="BC78" i="2"/>
  <c r="AI78" i="2" s="1"/>
  <c r="CE78" i="2"/>
  <c r="BC80" i="2"/>
  <c r="AI80" i="2" s="1"/>
  <c r="BC84" i="2"/>
  <c r="CE109" i="2"/>
  <c r="G6" i="12"/>
  <c r="K9" i="12"/>
  <c r="F12" i="12"/>
  <c r="K12" i="12"/>
  <c r="I13" i="12"/>
  <c r="J13" i="12"/>
  <c r="L14" i="12"/>
  <c r="G14" i="12"/>
  <c r="F20" i="12"/>
  <c r="G20" i="12"/>
  <c r="F24" i="12"/>
  <c r="H26" i="12"/>
  <c r="K26" i="12"/>
  <c r="E28" i="12"/>
  <c r="G29" i="12"/>
  <c r="I32" i="12"/>
  <c r="E32" i="12"/>
  <c r="F37" i="12"/>
  <c r="H38" i="12"/>
  <c r="G42" i="12"/>
  <c r="F45" i="12"/>
  <c r="I47" i="12"/>
  <c r="B47" i="12"/>
  <c r="C47" i="12" s="1"/>
  <c r="J47" i="12"/>
  <c r="I56" i="12"/>
  <c r="H56" i="12"/>
  <c r="I58" i="12"/>
  <c r="K64" i="12"/>
  <c r="K68" i="12"/>
  <c r="L70" i="12"/>
  <c r="L72" i="12"/>
  <c r="L76" i="12"/>
  <c r="L88" i="12"/>
  <c r="L100" i="12"/>
  <c r="P51" i="14"/>
  <c r="H51" i="14"/>
  <c r="C51" i="14"/>
  <c r="S51" i="14"/>
  <c r="O51" i="14"/>
  <c r="K51" i="14"/>
  <c r="I51" i="14"/>
  <c r="BC26" i="2"/>
  <c r="AI26" i="2" s="1"/>
  <c r="BB28" i="2"/>
  <c r="BC31" i="2"/>
  <c r="BB33" i="2"/>
  <c r="AI33" i="2" s="1"/>
  <c r="BC37" i="2"/>
  <c r="BC51" i="2"/>
  <c r="BC54" i="2"/>
  <c r="AI54" i="2" s="1"/>
  <c r="CE54" i="2"/>
  <c r="BC56" i="2"/>
  <c r="BC60" i="2"/>
  <c r="AI60" i="2" s="1"/>
  <c r="BB86" i="2"/>
  <c r="BC90" i="2"/>
  <c r="BB92" i="2"/>
  <c r="BC99" i="2"/>
  <c r="AN106" i="2"/>
  <c r="BB106" i="2" s="1"/>
  <c r="E5" i="12"/>
  <c r="H6" i="12"/>
  <c r="H18" i="12"/>
  <c r="E18" i="12"/>
  <c r="I24" i="12"/>
  <c r="G28" i="12"/>
  <c r="G37" i="12"/>
  <c r="I42" i="12"/>
  <c r="G45" i="12"/>
  <c r="I53" i="12"/>
  <c r="E53" i="12"/>
  <c r="J53" i="12"/>
  <c r="F59" i="12"/>
  <c r="B59" i="12"/>
  <c r="C59" i="12" s="1"/>
  <c r="I59" i="12"/>
  <c r="L68" i="12"/>
  <c r="L73" i="12"/>
  <c r="J73" i="12"/>
  <c r="R6" i="14"/>
  <c r="Q6" i="14"/>
  <c r="I6" i="14"/>
  <c r="H6" i="14"/>
  <c r="G6" i="14"/>
  <c r="T16" i="14"/>
  <c r="U16" i="14"/>
  <c r="J16" i="14"/>
  <c r="S16" i="14"/>
  <c r="H16" i="14"/>
  <c r="R16" i="14"/>
  <c r="G16" i="14"/>
  <c r="P16" i="14"/>
  <c r="F16" i="14"/>
  <c r="O16" i="14"/>
  <c r="E16" i="14"/>
  <c r="N16" i="14"/>
  <c r="C16" i="14"/>
  <c r="M16" i="14"/>
  <c r="B16" i="14"/>
  <c r="BC27" i="2"/>
  <c r="BC30" i="2"/>
  <c r="AI30" i="2" s="1"/>
  <c r="BC32" i="2"/>
  <c r="BC36" i="2"/>
  <c r="BB62" i="2"/>
  <c r="BC66" i="2"/>
  <c r="AI66" i="2" s="1"/>
  <c r="BB68" i="2"/>
  <c r="BC71" i="2"/>
  <c r="BC77" i="2"/>
  <c r="BB88" i="2"/>
  <c r="BC91" i="2"/>
  <c r="BC94" i="2"/>
  <c r="BB105" i="2"/>
  <c r="F5" i="12"/>
  <c r="B10" i="12"/>
  <c r="C10" i="12" s="1"/>
  <c r="F18" i="12"/>
  <c r="I21" i="12"/>
  <c r="H21" i="12"/>
  <c r="L24" i="12"/>
  <c r="K27" i="12"/>
  <c r="H27" i="12"/>
  <c r="H28" i="12"/>
  <c r="H37" i="12"/>
  <c r="I39" i="12"/>
  <c r="J39" i="12"/>
  <c r="I40" i="12"/>
  <c r="K42" i="12"/>
  <c r="J45" i="12"/>
  <c r="B53" i="12"/>
  <c r="C53" i="12" s="1"/>
  <c r="I84" i="12"/>
  <c r="K84" i="12"/>
  <c r="J84" i="12"/>
  <c r="G84" i="12"/>
  <c r="F84" i="12"/>
  <c r="E84" i="12"/>
  <c r="K90" i="12"/>
  <c r="H90" i="12"/>
  <c r="G90" i="12"/>
  <c r="P6" i="14"/>
  <c r="K16" i="14"/>
  <c r="L92" i="12"/>
  <c r="F102" i="12"/>
  <c r="G3" i="14"/>
  <c r="F18" i="14"/>
  <c r="O18" i="14"/>
  <c r="R25" i="14"/>
  <c r="G25" i="14"/>
  <c r="P25" i="14"/>
  <c r="F28" i="14"/>
  <c r="D29" i="14"/>
  <c r="Q31" i="14"/>
  <c r="E31" i="14"/>
  <c r="N31" i="14"/>
  <c r="B31" i="14"/>
  <c r="R31" i="14"/>
  <c r="I32" i="14"/>
  <c r="J43" i="14"/>
  <c r="S43" i="14"/>
  <c r="Q55" i="14"/>
  <c r="T55" i="14"/>
  <c r="J55" i="14"/>
  <c r="S55" i="14"/>
  <c r="G55" i="14"/>
  <c r="O55" i="14"/>
  <c r="E55" i="14"/>
  <c r="N55" i="14"/>
  <c r="D55" i="14"/>
  <c r="M55" i="14"/>
  <c r="C55" i="14"/>
  <c r="L55" i="14"/>
  <c r="B55" i="14"/>
  <c r="F30" i="12"/>
  <c r="H60" i="12"/>
  <c r="K67" i="12"/>
  <c r="I69" i="12"/>
  <c r="B83" i="12"/>
  <c r="C83" i="12" s="1"/>
  <c r="L86" i="12"/>
  <c r="B92" i="12"/>
  <c r="C92" i="12" s="1"/>
  <c r="B101" i="12"/>
  <c r="C101" i="12" s="1"/>
  <c r="H102" i="12"/>
  <c r="H3" i="14"/>
  <c r="D7" i="14"/>
  <c r="M7" i="14"/>
  <c r="K8" i="14"/>
  <c r="M10" i="14"/>
  <c r="F15" i="14"/>
  <c r="O15" i="14"/>
  <c r="G18" i="14"/>
  <c r="P18" i="14"/>
  <c r="E19" i="14"/>
  <c r="O19" i="14"/>
  <c r="J20" i="14"/>
  <c r="G21" i="14"/>
  <c r="S21" i="14"/>
  <c r="B25" i="14"/>
  <c r="Q25" i="14"/>
  <c r="H28" i="14"/>
  <c r="E29" i="14"/>
  <c r="C31" i="14"/>
  <c r="T31" i="14"/>
  <c r="L32" i="14"/>
  <c r="B43" i="14"/>
  <c r="Q47" i="14"/>
  <c r="T47" i="14"/>
  <c r="J47" i="14"/>
  <c r="S47" i="14"/>
  <c r="G47" i="14"/>
  <c r="R47" i="14"/>
  <c r="F47" i="14"/>
  <c r="O47" i="14"/>
  <c r="E47" i="14"/>
  <c r="U47" i="14"/>
  <c r="F55" i="14"/>
  <c r="G83" i="12"/>
  <c r="E92" i="12"/>
  <c r="G101" i="12"/>
  <c r="L102" i="12"/>
  <c r="O3" i="14"/>
  <c r="E7" i="14"/>
  <c r="N7" i="14"/>
  <c r="H18" i="14"/>
  <c r="R18" i="14"/>
  <c r="F19" i="14"/>
  <c r="P19" i="14"/>
  <c r="K20" i="14"/>
  <c r="D25" i="14"/>
  <c r="T25" i="14"/>
  <c r="K28" i="14"/>
  <c r="F31" i="14"/>
  <c r="U31" i="14"/>
  <c r="I43" i="14"/>
  <c r="J48" i="14"/>
  <c r="B48" i="14"/>
  <c r="U48" i="14"/>
  <c r="N48" i="14"/>
  <c r="K55" i="14"/>
  <c r="J18" i="14"/>
  <c r="S18" i="14"/>
  <c r="P32" i="14"/>
  <c r="F32" i="14"/>
  <c r="N32" i="14"/>
  <c r="D32" i="14"/>
  <c r="O32" i="14"/>
  <c r="O93" i="14"/>
  <c r="S93" i="14"/>
  <c r="K93" i="14"/>
  <c r="J93" i="14"/>
  <c r="I93" i="14"/>
  <c r="G93" i="14"/>
  <c r="C93" i="14"/>
  <c r="L60" i="12"/>
  <c r="F79" i="12"/>
  <c r="I83" i="12"/>
  <c r="E91" i="12"/>
  <c r="G92" i="12"/>
  <c r="F95" i="12"/>
  <c r="I101" i="12"/>
  <c r="Q3" i="14"/>
  <c r="G7" i="14"/>
  <c r="P7" i="14"/>
  <c r="C11" i="14"/>
  <c r="J15" i="14"/>
  <c r="S15" i="14"/>
  <c r="B18" i="14"/>
  <c r="K18" i="14"/>
  <c r="T18" i="14"/>
  <c r="H19" i="14"/>
  <c r="R19" i="14"/>
  <c r="U20" i="14"/>
  <c r="H25" i="14"/>
  <c r="N28" i="14"/>
  <c r="I31" i="14"/>
  <c r="B32" i="14"/>
  <c r="Q32" i="14"/>
  <c r="U55" i="14"/>
  <c r="P65" i="14"/>
  <c r="E65" i="14"/>
  <c r="O65" i="14"/>
  <c r="D65" i="14"/>
  <c r="M65" i="14"/>
  <c r="I65" i="14"/>
  <c r="H65" i="14"/>
  <c r="S65" i="14"/>
  <c r="G65" i="14"/>
  <c r="I15" i="12"/>
  <c r="K30" i="12"/>
  <c r="L55" i="12"/>
  <c r="B60" i="12"/>
  <c r="C60" i="12" s="1"/>
  <c r="H63" i="12"/>
  <c r="B67" i="12"/>
  <c r="C67" i="12" s="1"/>
  <c r="B69" i="12"/>
  <c r="C69" i="12" s="1"/>
  <c r="I75" i="12"/>
  <c r="G77" i="12"/>
  <c r="G79" i="12"/>
  <c r="K83" i="12"/>
  <c r="G91" i="12"/>
  <c r="H92" i="12"/>
  <c r="G93" i="12"/>
  <c r="G95" i="12"/>
  <c r="I99" i="12"/>
  <c r="K101" i="12"/>
  <c r="N4" i="14"/>
  <c r="H7" i="14"/>
  <c r="R7" i="14"/>
  <c r="F8" i="14"/>
  <c r="P8" i="14"/>
  <c r="K11" i="14"/>
  <c r="B15" i="14"/>
  <c r="K15" i="14"/>
  <c r="T15" i="14"/>
  <c r="C18" i="14"/>
  <c r="L18" i="14"/>
  <c r="U18" i="14"/>
  <c r="I19" i="14"/>
  <c r="U19" i="14"/>
  <c r="K25" i="14"/>
  <c r="Q27" i="14"/>
  <c r="K31" i="14"/>
  <c r="E32" i="14"/>
  <c r="R32" i="14"/>
  <c r="K47" i="14"/>
  <c r="F65" i="14"/>
  <c r="R68" i="14"/>
  <c r="G68" i="14"/>
  <c r="F68" i="14"/>
  <c r="Q68" i="14"/>
  <c r="P68" i="14"/>
  <c r="O68" i="14"/>
  <c r="J7" i="14"/>
  <c r="S7" i="14"/>
  <c r="D18" i="14"/>
  <c r="M18" i="14"/>
  <c r="M25" i="14"/>
  <c r="R28" i="14"/>
  <c r="T28" i="14"/>
  <c r="E28" i="14"/>
  <c r="P28" i="14"/>
  <c r="B28" i="14"/>
  <c r="N29" i="14"/>
  <c r="U29" i="14"/>
  <c r="L29" i="14"/>
  <c r="L31" i="14"/>
  <c r="G32" i="14"/>
  <c r="U32" i="14"/>
  <c r="T46" i="14"/>
  <c r="O46" i="14"/>
  <c r="L46" i="14"/>
  <c r="J46" i="14"/>
  <c r="J34" i="14"/>
  <c r="S34" i="14"/>
  <c r="H35" i="14"/>
  <c r="S35" i="14"/>
  <c r="Q36" i="14"/>
  <c r="R38" i="14"/>
  <c r="J39" i="14"/>
  <c r="T39" i="14"/>
  <c r="R41" i="14"/>
  <c r="H42" i="14"/>
  <c r="R42" i="14"/>
  <c r="H50" i="14"/>
  <c r="R50" i="14"/>
  <c r="J52" i="14"/>
  <c r="P56" i="14"/>
  <c r="F58" i="14"/>
  <c r="O58" i="14"/>
  <c r="C63" i="14"/>
  <c r="M63" i="14"/>
  <c r="I64" i="14"/>
  <c r="J67" i="14"/>
  <c r="H71" i="14"/>
  <c r="E72" i="14"/>
  <c r="Q72" i="14"/>
  <c r="R74" i="14"/>
  <c r="M79" i="14"/>
  <c r="F81" i="14"/>
  <c r="T81" i="14"/>
  <c r="G83" i="14"/>
  <c r="E84" i="14"/>
  <c r="P84" i="14"/>
  <c r="H86" i="14"/>
  <c r="R86" i="14"/>
  <c r="N87" i="14"/>
  <c r="K88" i="14"/>
  <c r="D89" i="14"/>
  <c r="O89" i="14"/>
  <c r="P90" i="14"/>
  <c r="M91" i="14"/>
  <c r="L92" i="14"/>
  <c r="C94" i="14"/>
  <c r="L94" i="14"/>
  <c r="U94" i="14"/>
  <c r="H96" i="14"/>
  <c r="M97" i="14"/>
  <c r="I98" i="14"/>
  <c r="L99" i="14"/>
  <c r="E100" i="14"/>
  <c r="O100" i="14"/>
  <c r="C102" i="14"/>
  <c r="L102" i="14"/>
  <c r="U102" i="14"/>
  <c r="Z10" i="15"/>
  <c r="R36" i="14"/>
  <c r="K39" i="14"/>
  <c r="U39" i="14"/>
  <c r="J42" i="14"/>
  <c r="S42" i="14"/>
  <c r="J50" i="14"/>
  <c r="S50" i="14"/>
  <c r="K52" i="14"/>
  <c r="G58" i="14"/>
  <c r="P58" i="14"/>
  <c r="L60" i="14"/>
  <c r="E61" i="14"/>
  <c r="B62" i="14"/>
  <c r="D63" i="14"/>
  <c r="N63" i="14"/>
  <c r="J64" i="14"/>
  <c r="N66" i="14"/>
  <c r="R67" i="14"/>
  <c r="H69" i="14"/>
  <c r="U69" i="14"/>
  <c r="H70" i="14"/>
  <c r="R70" i="14"/>
  <c r="O71" i="14"/>
  <c r="F72" i="14"/>
  <c r="T72" i="14"/>
  <c r="B74" i="14"/>
  <c r="T74" i="14"/>
  <c r="L75" i="14"/>
  <c r="B76" i="14"/>
  <c r="J78" i="14"/>
  <c r="S78" i="14"/>
  <c r="U79" i="14"/>
  <c r="G81" i="14"/>
  <c r="U81" i="14"/>
  <c r="O82" i="14"/>
  <c r="I83" i="14"/>
  <c r="F84" i="14"/>
  <c r="T84" i="14"/>
  <c r="J86" i="14"/>
  <c r="S86" i="14"/>
  <c r="P87" i="14"/>
  <c r="P88" i="14"/>
  <c r="E89" i="14"/>
  <c r="S89" i="14"/>
  <c r="R90" i="14"/>
  <c r="D94" i="14"/>
  <c r="M94" i="14"/>
  <c r="J96" i="14"/>
  <c r="C97" i="14"/>
  <c r="N97" i="14"/>
  <c r="J98" i="14"/>
  <c r="M99" i="14"/>
  <c r="F100" i="14"/>
  <c r="P100" i="14"/>
  <c r="D102" i="14"/>
  <c r="M102" i="14"/>
  <c r="Y14" i="15"/>
  <c r="Y19" i="15"/>
  <c r="B19" i="15"/>
  <c r="Z19" i="15"/>
  <c r="AB22" i="15"/>
  <c r="C57" i="15"/>
  <c r="AB62" i="15"/>
  <c r="Y62" i="15"/>
  <c r="W62" i="15"/>
  <c r="D62" i="15"/>
  <c r="C62" i="15"/>
  <c r="AB68" i="15"/>
  <c r="C68" i="15"/>
  <c r="J26" i="14"/>
  <c r="S26" i="14"/>
  <c r="C34" i="14"/>
  <c r="L34" i="14"/>
  <c r="U34" i="14"/>
  <c r="J35" i="14"/>
  <c r="C36" i="14"/>
  <c r="D38" i="14"/>
  <c r="B39" i="14"/>
  <c r="L39" i="14"/>
  <c r="D41" i="14"/>
  <c r="B42" i="14"/>
  <c r="K42" i="14"/>
  <c r="T42" i="14"/>
  <c r="I45" i="14"/>
  <c r="B50" i="14"/>
  <c r="K50" i="14"/>
  <c r="T50" i="14"/>
  <c r="L52" i="14"/>
  <c r="H54" i="14"/>
  <c r="F56" i="14"/>
  <c r="H58" i="14"/>
  <c r="R58" i="14"/>
  <c r="F61" i="14"/>
  <c r="H62" i="14"/>
  <c r="E63" i="14"/>
  <c r="O63" i="14"/>
  <c r="R64" i="14"/>
  <c r="S67" i="14"/>
  <c r="J70" i="14"/>
  <c r="S70" i="14"/>
  <c r="P71" i="14"/>
  <c r="H72" i="14"/>
  <c r="U72" i="14"/>
  <c r="G74" i="14"/>
  <c r="M75" i="14"/>
  <c r="D76" i="14"/>
  <c r="I81" i="14"/>
  <c r="P82" i="14"/>
  <c r="Q83" i="14"/>
  <c r="G84" i="14"/>
  <c r="U84" i="14"/>
  <c r="Q88" i="14"/>
  <c r="F89" i="14"/>
  <c r="T89" i="14"/>
  <c r="N92" i="14"/>
  <c r="E94" i="14"/>
  <c r="N94" i="14"/>
  <c r="M95" i="14"/>
  <c r="K96" i="14"/>
  <c r="D97" i="14"/>
  <c r="O97" i="14"/>
  <c r="P98" i="14"/>
  <c r="S99" i="14"/>
  <c r="G100" i="14"/>
  <c r="R100" i="14"/>
  <c r="E102" i="14"/>
  <c r="N102" i="14"/>
  <c r="AA5" i="15"/>
  <c r="Y6" i="15"/>
  <c r="AA9" i="15"/>
  <c r="W12" i="15"/>
  <c r="Z15" i="15"/>
  <c r="C19" i="15"/>
  <c r="Z22" i="15"/>
  <c r="Y24" i="15"/>
  <c r="Y40" i="15"/>
  <c r="AB40" i="15"/>
  <c r="X40" i="15"/>
  <c r="C40" i="15"/>
  <c r="X43" i="15"/>
  <c r="AA43" i="15"/>
  <c r="B57" i="15"/>
  <c r="AB75" i="15"/>
  <c r="AA75" i="15"/>
  <c r="X75" i="15"/>
  <c r="W75" i="15"/>
  <c r="C75" i="15"/>
  <c r="D36" i="14"/>
  <c r="C39" i="14"/>
  <c r="M39" i="14"/>
  <c r="C42" i="14"/>
  <c r="L42" i="14"/>
  <c r="U42" i="14"/>
  <c r="N52" i="14"/>
  <c r="J58" i="14"/>
  <c r="S58" i="14"/>
  <c r="F63" i="14"/>
  <c r="R63" i="14"/>
  <c r="S64" i="14"/>
  <c r="T67" i="14"/>
  <c r="L69" i="14"/>
  <c r="B70" i="14"/>
  <c r="K70" i="14"/>
  <c r="T70" i="14"/>
  <c r="Q71" i="14"/>
  <c r="K72" i="14"/>
  <c r="C75" i="14"/>
  <c r="L76" i="14"/>
  <c r="K81" i="14"/>
  <c r="D82" i="14"/>
  <c r="R83" i="14"/>
  <c r="H84" i="14"/>
  <c r="R88" i="14"/>
  <c r="G89" i="14"/>
  <c r="U89" i="14"/>
  <c r="F94" i="14"/>
  <c r="O94" i="14"/>
  <c r="L96" i="14"/>
  <c r="T99" i="14"/>
  <c r="H100" i="14"/>
  <c r="T100" i="14"/>
  <c r="F102" i="14"/>
  <c r="O102" i="14"/>
  <c r="Z6" i="15"/>
  <c r="AA7" i="15"/>
  <c r="Y12" i="15"/>
  <c r="X23" i="15"/>
  <c r="Y41" i="15"/>
  <c r="Y56" i="15"/>
  <c r="AB56" i="15"/>
  <c r="AA56" i="15"/>
  <c r="Z56" i="15"/>
  <c r="X56" i="15"/>
  <c r="W56" i="15"/>
  <c r="D56" i="15"/>
  <c r="C56" i="15"/>
  <c r="L72" i="14"/>
  <c r="P96" i="14"/>
  <c r="F97" i="14"/>
  <c r="U97" i="14"/>
  <c r="C99" i="14"/>
  <c r="U99" i="14"/>
  <c r="J100" i="14"/>
  <c r="U100" i="14"/>
  <c r="G102" i="14"/>
  <c r="P102" i="14"/>
  <c r="Z12" i="15"/>
  <c r="W19" i="15"/>
  <c r="B56" i="15"/>
  <c r="AA57" i="15"/>
  <c r="AB76" i="15"/>
  <c r="D76" i="15"/>
  <c r="B72" i="14"/>
  <c r="M72" i="14"/>
  <c r="B79" i="14"/>
  <c r="O81" i="14"/>
  <c r="M84" i="14"/>
  <c r="E87" i="14"/>
  <c r="B90" i="14"/>
  <c r="B96" i="14"/>
  <c r="R96" i="14"/>
  <c r="L100" i="14"/>
  <c r="H102" i="14"/>
  <c r="R102" i="14"/>
  <c r="F2" i="15"/>
  <c r="Y4" i="15"/>
  <c r="B8" i="15"/>
  <c r="B12" i="15"/>
  <c r="AA12" i="15"/>
  <c r="Y17" i="15"/>
  <c r="B17" i="15"/>
  <c r="AA19" i="15"/>
  <c r="AB24" i="15"/>
  <c r="Y33" i="15"/>
  <c r="AB61" i="15"/>
  <c r="X61" i="15"/>
  <c r="W61" i="15"/>
  <c r="C61" i="15"/>
  <c r="AB67" i="15"/>
  <c r="X67" i="15"/>
  <c r="W67" i="15"/>
  <c r="C67" i="15"/>
  <c r="K63" i="14"/>
  <c r="B67" i="14"/>
  <c r="F71" i="14"/>
  <c r="C72" i="14"/>
  <c r="N72" i="14"/>
  <c r="C79" i="14"/>
  <c r="D81" i="14"/>
  <c r="B84" i="14"/>
  <c r="N84" i="14"/>
  <c r="M89" i="14"/>
  <c r="J94" i="14"/>
  <c r="S94" i="14"/>
  <c r="C96" i="14"/>
  <c r="S96" i="14"/>
  <c r="B98" i="14"/>
  <c r="B100" i="14"/>
  <c r="M100" i="14"/>
  <c r="J102" i="14"/>
  <c r="S102" i="14"/>
  <c r="W2" i="15"/>
  <c r="C12" i="15"/>
  <c r="W14" i="15"/>
  <c r="AB34" i="15"/>
  <c r="Z34" i="15"/>
  <c r="AA2" i="15"/>
  <c r="B5" i="15"/>
  <c r="Y15" i="15"/>
  <c r="W17" i="15"/>
  <c r="X21" i="15"/>
  <c r="B25" i="15"/>
  <c r="B32" i="15"/>
  <c r="Z40" i="15"/>
  <c r="Y46" i="15"/>
  <c r="AA46" i="15"/>
  <c r="Z46" i="15"/>
  <c r="W46" i="15"/>
  <c r="D46" i="15"/>
  <c r="C46" i="15"/>
  <c r="X46" i="15"/>
  <c r="W18" i="15"/>
  <c r="AB50" i="15"/>
  <c r="Y58" i="15"/>
  <c r="AA59" i="15"/>
  <c r="AA65" i="15"/>
  <c r="W69" i="15"/>
  <c r="AB70" i="15"/>
  <c r="AA71" i="15"/>
  <c r="W73" i="15"/>
  <c r="D30" i="15"/>
  <c r="AB42" i="15"/>
  <c r="C44" i="15"/>
  <c r="C45" i="15"/>
  <c r="C48" i="15"/>
  <c r="B50" i="15"/>
  <c r="C54" i="15"/>
  <c r="C55" i="15"/>
  <c r="X55" i="15"/>
  <c r="C58" i="15"/>
  <c r="C59" i="15"/>
  <c r="C60" i="15"/>
  <c r="W63" i="15"/>
  <c r="C65" i="15"/>
  <c r="C66" i="15"/>
  <c r="AA69" i="15"/>
  <c r="C71" i="15"/>
  <c r="D72" i="15"/>
  <c r="X73" i="15"/>
  <c r="D48" i="15"/>
  <c r="W48" i="15"/>
  <c r="C50" i="15"/>
  <c r="B52" i="15"/>
  <c r="B53" i="15"/>
  <c r="D54" i="15"/>
  <c r="W54" i="15"/>
  <c r="Y55" i="15"/>
  <c r="D60" i="15"/>
  <c r="X63" i="15"/>
  <c r="D66" i="15"/>
  <c r="AA73" i="15"/>
  <c r="W77" i="15"/>
  <c r="X77" i="15"/>
  <c r="X50" i="15"/>
  <c r="Z54" i="15"/>
  <c r="D70" i="15"/>
  <c r="C73" i="15"/>
  <c r="AA77" i="15"/>
  <c r="BA30" i="2"/>
  <c r="AZ30" i="2"/>
  <c r="BA36" i="2"/>
  <c r="AZ36" i="2"/>
  <c r="BA11" i="2"/>
  <c r="AZ11" i="2"/>
  <c r="BC14" i="2"/>
  <c r="AI14" i="2" s="1"/>
  <c r="BC15" i="2"/>
  <c r="BB16" i="2"/>
  <c r="BA21" i="2"/>
  <c r="BA22" i="2"/>
  <c r="AZ22" i="2"/>
  <c r="CE23" i="2"/>
  <c r="AN23" i="2"/>
  <c r="BB23" i="2" s="1"/>
  <c r="BA29" i="2"/>
  <c r="AZ29" i="2"/>
  <c r="BA66" i="2"/>
  <c r="AZ66" i="2"/>
  <c r="BA70" i="2"/>
  <c r="AZ70" i="2"/>
  <c r="BB72" i="2"/>
  <c r="BA76" i="2"/>
  <c r="AZ76" i="2"/>
  <c r="BA93" i="2"/>
  <c r="AZ93" i="2"/>
  <c r="BA102" i="2"/>
  <c r="AZ102" i="2"/>
  <c r="BA26" i="2"/>
  <c r="AZ26" i="2"/>
  <c r="BA90" i="2"/>
  <c r="AZ90" i="2"/>
  <c r="BA94" i="2"/>
  <c r="AZ94" i="2"/>
  <c r="AI17" i="2"/>
  <c r="AZ20" i="2"/>
  <c r="BA20" i="2"/>
  <c r="BA42" i="2"/>
  <c r="AZ42" i="2"/>
  <c r="BA46" i="2"/>
  <c r="AZ46" i="2"/>
  <c r="BB48" i="2"/>
  <c r="AI48" i="2" s="1"/>
  <c r="BA52" i="2"/>
  <c r="AZ52" i="2"/>
  <c r="BA69" i="2"/>
  <c r="AZ69" i="2"/>
  <c r="AI73" i="2"/>
  <c r="AI99" i="2"/>
  <c r="BA101" i="2"/>
  <c r="AZ101" i="2"/>
  <c r="BA104" i="2"/>
  <c r="AZ104" i="2"/>
  <c r="BA19" i="2"/>
  <c r="AZ19" i="2"/>
  <c r="BA8" i="2"/>
  <c r="AZ8" i="2"/>
  <c r="BA28" i="2"/>
  <c r="AZ28" i="2"/>
  <c r="AI32" i="2"/>
  <c r="AI36" i="2"/>
  <c r="BA45" i="2"/>
  <c r="AZ45" i="2"/>
  <c r="BA82" i="2"/>
  <c r="AZ82" i="2"/>
  <c r="BA86" i="2"/>
  <c r="AZ86" i="2"/>
  <c r="BA92" i="2"/>
  <c r="AZ92" i="2"/>
  <c r="BA100" i="2"/>
  <c r="AZ100" i="2"/>
  <c r="AI25" i="2"/>
  <c r="BA58" i="2"/>
  <c r="AZ58" i="2"/>
  <c r="BA62" i="2"/>
  <c r="AZ62" i="2"/>
  <c r="BA68" i="2"/>
  <c r="AZ68" i="2"/>
  <c r="AI76" i="2"/>
  <c r="BA85" i="2"/>
  <c r="AZ85" i="2"/>
  <c r="A7" i="5" a="1"/>
  <c r="A7" i="5" s="1"/>
  <c r="AZ9" i="2"/>
  <c r="AP13" i="2"/>
  <c r="AM4" i="2"/>
  <c r="BA34" i="2"/>
  <c r="AZ34" i="2"/>
  <c r="BA38" i="2"/>
  <c r="AZ38" i="2"/>
  <c r="BB40" i="2"/>
  <c r="AI40" i="2" s="1"/>
  <c r="BA44" i="2"/>
  <c r="AZ44" i="2"/>
  <c r="BA61" i="2"/>
  <c r="AZ61" i="2"/>
  <c r="BA107" i="2"/>
  <c r="AZ107" i="2"/>
  <c r="BA53" i="2"/>
  <c r="AZ53" i="2"/>
  <c r="BA10" i="2"/>
  <c r="BC10" i="2" s="1"/>
  <c r="AZ10" i="2"/>
  <c r="BA14" i="2"/>
  <c r="AZ14" i="2"/>
  <c r="BA18" i="2"/>
  <c r="AZ18" i="2"/>
  <c r="BA37" i="2"/>
  <c r="AZ37" i="2"/>
  <c r="AI41" i="2"/>
  <c r="BA74" i="2"/>
  <c r="AZ74" i="2"/>
  <c r="BA78" i="2"/>
  <c r="AZ78" i="2"/>
  <c r="BA84" i="2"/>
  <c r="AZ84" i="2"/>
  <c r="CE11" i="2"/>
  <c r="AN11" i="2"/>
  <c r="BB11" i="2" s="1"/>
  <c r="AI11" i="2" s="1"/>
  <c r="CE15" i="2"/>
  <c r="AN15" i="2"/>
  <c r="BB15" i="2" s="1"/>
  <c r="BA50" i="2"/>
  <c r="AZ50" i="2"/>
  <c r="BA54" i="2"/>
  <c r="AZ54" i="2"/>
  <c r="BA60" i="2"/>
  <c r="AZ60" i="2"/>
  <c r="BA77" i="2"/>
  <c r="AZ77" i="2"/>
  <c r="AZ27" i="2"/>
  <c r="AN31" i="2"/>
  <c r="BB31" i="2" s="1"/>
  <c r="AZ35" i="2"/>
  <c r="AN39" i="2"/>
  <c r="BB39" i="2" s="1"/>
  <c r="AI39" i="2" s="1"/>
  <c r="AZ43" i="2"/>
  <c r="AN47" i="2"/>
  <c r="BB47" i="2" s="1"/>
  <c r="AI47" i="2" s="1"/>
  <c r="AZ51" i="2"/>
  <c r="AN55" i="2"/>
  <c r="BB55" i="2" s="1"/>
  <c r="AI55" i="2" s="1"/>
  <c r="AZ59" i="2"/>
  <c r="AN63" i="2"/>
  <c r="BB63" i="2" s="1"/>
  <c r="AI63" i="2" s="1"/>
  <c r="AZ67" i="2"/>
  <c r="AN71" i="2"/>
  <c r="BB71" i="2" s="1"/>
  <c r="AZ75" i="2"/>
  <c r="AN79" i="2"/>
  <c r="BB79" i="2" s="1"/>
  <c r="AZ83" i="2"/>
  <c r="AN87" i="2"/>
  <c r="BB87" i="2" s="1"/>
  <c r="AI87" i="2" s="1"/>
  <c r="AZ91" i="2"/>
  <c r="AN95" i="2"/>
  <c r="BB95" i="2" s="1"/>
  <c r="AN103" i="2"/>
  <c r="BB103" i="2" s="1"/>
  <c r="AI103" i="2" s="1"/>
  <c r="BA109" i="2"/>
  <c r="A23" i="5" a="1"/>
  <c r="A23" i="5" s="1"/>
  <c r="A17" i="5" a="1"/>
  <c r="A17" i="5" s="1"/>
  <c r="AN13" i="2"/>
  <c r="AN21" i="2"/>
  <c r="BB21" i="2" s="1"/>
  <c r="AN29" i="2"/>
  <c r="BB29" i="2" s="1"/>
  <c r="AN37" i="2"/>
  <c r="BB37" i="2" s="1"/>
  <c r="AN45" i="2"/>
  <c r="BB45" i="2" s="1"/>
  <c r="AI45" i="2" s="1"/>
  <c r="AN53" i="2"/>
  <c r="BB53" i="2" s="1"/>
  <c r="AI53" i="2" s="1"/>
  <c r="AN61" i="2"/>
  <c r="BB61" i="2" s="1"/>
  <c r="AI61" i="2" s="1"/>
  <c r="AN69" i="2"/>
  <c r="BB69" i="2" s="1"/>
  <c r="AI69" i="2" s="1"/>
  <c r="AN77" i="2"/>
  <c r="BB77" i="2" s="1"/>
  <c r="AN85" i="2"/>
  <c r="BB85" i="2" s="1"/>
  <c r="AI85" i="2" s="1"/>
  <c r="AN93" i="2"/>
  <c r="BB93" i="2" s="1"/>
  <c r="AZ97" i="2"/>
  <c r="AN101" i="2"/>
  <c r="BB101" i="2" s="1"/>
  <c r="AI101" i="2" s="1"/>
  <c r="BB107" i="2"/>
  <c r="AI107" i="2" s="1"/>
  <c r="F32" i="4"/>
  <c r="AZ15" i="2"/>
  <c r="AN19" i="2"/>
  <c r="BB19" i="2" s="1"/>
  <c r="AI19" i="2" s="1"/>
  <c r="AZ23" i="2"/>
  <c r="AN27" i="2"/>
  <c r="BB27" i="2" s="1"/>
  <c r="AI27" i="2" s="1"/>
  <c r="AZ31" i="2"/>
  <c r="AN35" i="2"/>
  <c r="BB35" i="2" s="1"/>
  <c r="AI35" i="2" s="1"/>
  <c r="AZ39" i="2"/>
  <c r="AN43" i="2"/>
  <c r="BB43" i="2" s="1"/>
  <c r="AI43" i="2" s="1"/>
  <c r="AZ47" i="2"/>
  <c r="AN51" i="2"/>
  <c r="BB51" i="2" s="1"/>
  <c r="AI51" i="2" s="1"/>
  <c r="AZ55" i="2"/>
  <c r="AN59" i="2"/>
  <c r="BB59" i="2" s="1"/>
  <c r="AZ63" i="2"/>
  <c r="AN67" i="2"/>
  <c r="BB67" i="2" s="1"/>
  <c r="AZ71" i="2"/>
  <c r="AN75" i="2"/>
  <c r="BB75" i="2" s="1"/>
  <c r="AZ79" i="2"/>
  <c r="AN83" i="2"/>
  <c r="BB83" i="2" s="1"/>
  <c r="AI83" i="2" s="1"/>
  <c r="AZ87" i="2"/>
  <c r="AN91" i="2"/>
  <c r="BB91" i="2" s="1"/>
  <c r="AI91" i="2" s="1"/>
  <c r="C54" i="10" a="1"/>
  <c r="C54" i="10" s="1"/>
  <c r="C50" i="10" a="1"/>
  <c r="C50" i="10" s="1"/>
  <c r="C46" i="10" a="1"/>
  <c r="C46" i="10" s="1"/>
  <c r="C42" i="10" a="1"/>
  <c r="C42" i="10" s="1"/>
  <c r="C38" i="10" a="1"/>
  <c r="C38" i="10" s="1"/>
  <c r="J55" i="10" a="1"/>
  <c r="J55" i="10" s="1"/>
  <c r="J51" i="10" a="1"/>
  <c r="J51" i="10" s="1"/>
  <c r="J47" i="10" a="1"/>
  <c r="J47" i="10" s="1"/>
  <c r="J43" i="10" a="1"/>
  <c r="J43" i="10" s="1"/>
  <c r="J39" i="10" a="1"/>
  <c r="J39" i="10" s="1"/>
  <c r="C53" i="10" a="1"/>
  <c r="C53" i="10" s="1"/>
  <c r="C49" i="10" a="1"/>
  <c r="C49" i="10" s="1"/>
  <c r="C45" i="10" a="1"/>
  <c r="C45" i="10" s="1"/>
  <c r="C41" i="10" a="1"/>
  <c r="C41" i="10" s="1"/>
  <c r="C37" i="10" a="1"/>
  <c r="C37" i="10" s="1"/>
  <c r="J54" i="10" a="1"/>
  <c r="J54" i="10" s="1"/>
  <c r="J50" i="10" a="1"/>
  <c r="J50" i="10" s="1"/>
  <c r="J46" i="10" a="1"/>
  <c r="J46" i="10" s="1"/>
  <c r="J42" i="10" a="1"/>
  <c r="J42" i="10" s="1"/>
  <c r="J38" i="10" a="1"/>
  <c r="J38" i="10" s="1"/>
  <c r="J30" i="10" a="1"/>
  <c r="J30" i="10" s="1"/>
  <c r="C56" i="10" a="1"/>
  <c r="C56" i="10" s="1"/>
  <c r="C52" i="10" a="1"/>
  <c r="C52" i="10" s="1"/>
  <c r="C48" i="10" a="1"/>
  <c r="C48" i="10" s="1"/>
  <c r="C44" i="10" a="1"/>
  <c r="C44" i="10" s="1"/>
  <c r="C40" i="10" a="1"/>
  <c r="C40" i="10" s="1"/>
  <c r="J53" i="10" a="1"/>
  <c r="J53" i="10" s="1"/>
  <c r="J49" i="10" a="1"/>
  <c r="J49" i="10" s="1"/>
  <c r="J45" i="10" a="1"/>
  <c r="J45" i="10" s="1"/>
  <c r="J41" i="10" a="1"/>
  <c r="J41" i="10" s="1"/>
  <c r="J37" i="10" a="1"/>
  <c r="J37" i="10" s="1"/>
  <c r="C55" i="10" a="1"/>
  <c r="C55" i="10" s="1"/>
  <c r="C51" i="10" a="1"/>
  <c r="C51" i="10" s="1"/>
  <c r="C47" i="10" a="1"/>
  <c r="C47" i="10" s="1"/>
  <c r="C43" i="10" a="1"/>
  <c r="C43" i="10" s="1"/>
  <c r="C39" i="10" a="1"/>
  <c r="C39" i="10" s="1"/>
  <c r="J56" i="10" a="1"/>
  <c r="J56" i="10" s="1"/>
  <c r="J52" i="10" a="1"/>
  <c r="J52" i="10" s="1"/>
  <c r="J48" i="10" a="1"/>
  <c r="J48" i="10" s="1"/>
  <c r="J44" i="10" a="1"/>
  <c r="J44" i="10" s="1"/>
  <c r="J40" i="10" a="1"/>
  <c r="J40" i="10" s="1"/>
  <c r="J36" i="10" a="1"/>
  <c r="J36" i="10" s="1"/>
  <c r="C36" i="10" a="1"/>
  <c r="C36" i="10" s="1"/>
  <c r="C35" i="10" a="1"/>
  <c r="C35" i="10" s="1"/>
  <c r="J28" i="10" a="1"/>
  <c r="J28" i="10" s="1"/>
  <c r="J24" i="10" a="1"/>
  <c r="J24" i="10" s="1"/>
  <c r="J20" i="10" a="1"/>
  <c r="J20" i="10" s="1"/>
  <c r="J16" i="10" a="1"/>
  <c r="J16" i="10" s="1"/>
  <c r="J12" i="10" a="1"/>
  <c r="J12" i="10" s="1"/>
  <c r="C11" i="10" a="1"/>
  <c r="C11" i="10" s="1"/>
  <c r="J52" i="9" a="1"/>
  <c r="J52" i="9" s="1"/>
  <c r="J48" i="9" a="1"/>
  <c r="J48" i="9" s="1"/>
  <c r="J40" i="9" a="1"/>
  <c r="J40" i="9" s="1"/>
  <c r="J36" i="9" a="1"/>
  <c r="J36" i="9" s="1"/>
  <c r="J28" i="9" a="1"/>
  <c r="J28" i="9" s="1"/>
  <c r="J24" i="9" a="1"/>
  <c r="J24" i="9" s="1"/>
  <c r="J16" i="9" a="1"/>
  <c r="J16" i="9" s="1"/>
  <c r="J12" i="9" a="1"/>
  <c r="J12" i="9" s="1"/>
  <c r="C64" i="8" a="1"/>
  <c r="C64" i="8" s="1"/>
  <c r="C54" i="8" a="1"/>
  <c r="C54" i="8" s="1"/>
  <c r="C44" i="8" a="1"/>
  <c r="C44" i="8" s="1"/>
  <c r="C34" i="8" a="1"/>
  <c r="C34" i="8" s="1"/>
  <c r="C24" i="8" a="1"/>
  <c r="C24" i="8" s="1"/>
  <c r="C14" i="8" a="1"/>
  <c r="C14" i="8" s="1"/>
  <c r="C30" i="10" a="1"/>
  <c r="C30" i="10" s="1"/>
  <c r="C26" i="10" a="1"/>
  <c r="C26" i="10" s="1"/>
  <c r="C22" i="10" a="1"/>
  <c r="C22" i="10" s="1"/>
  <c r="C18" i="10" a="1"/>
  <c r="C18" i="10" s="1"/>
  <c r="C14" i="10" a="1"/>
  <c r="C14" i="10" s="1"/>
  <c r="J27" i="10" a="1"/>
  <c r="J27" i="10" s="1"/>
  <c r="J23" i="10" a="1"/>
  <c r="J23" i="10" s="1"/>
  <c r="J19" i="10" a="1"/>
  <c r="J19" i="10" s="1"/>
  <c r="J15" i="10" a="1"/>
  <c r="J15" i="10" s="1"/>
  <c r="J51" i="9" a="1"/>
  <c r="J51" i="9" s="1"/>
  <c r="J47" i="9" a="1"/>
  <c r="J47" i="9" s="1"/>
  <c r="J39" i="9" a="1"/>
  <c r="J39" i="9" s="1"/>
  <c r="J35" i="9" a="1"/>
  <c r="J35" i="9" s="1"/>
  <c r="J27" i="9" a="1"/>
  <c r="J27" i="9" s="1"/>
  <c r="J23" i="9" a="1"/>
  <c r="J23" i="9" s="1"/>
  <c r="J15" i="9" a="1"/>
  <c r="J15" i="9" s="1"/>
  <c r="J11" i="9" a="1"/>
  <c r="J11" i="9" s="1"/>
  <c r="C63" i="8" a="1"/>
  <c r="C63" i="8" s="1"/>
  <c r="C53" i="8" a="1"/>
  <c r="C53" i="8" s="1"/>
  <c r="C43" i="8" a="1"/>
  <c r="C43" i="8" s="1"/>
  <c r="C33" i="8" a="1"/>
  <c r="C33" i="8" s="1"/>
  <c r="C23" i="8" a="1"/>
  <c r="C23" i="8" s="1"/>
  <c r="C13" i="8" a="1"/>
  <c r="C13" i="8" s="1"/>
  <c r="A102" i="7" a="1"/>
  <c r="A102" i="7" s="1"/>
  <c r="A94" i="7" a="1"/>
  <c r="A94" i="7" s="1"/>
  <c r="A86" i="7" a="1"/>
  <c r="A86" i="7" s="1"/>
  <c r="A78" i="7" a="1"/>
  <c r="A78" i="7" s="1"/>
  <c r="A70" i="7" a="1"/>
  <c r="A70" i="7" s="1"/>
  <c r="C29" i="10" a="1"/>
  <c r="C29" i="10" s="1"/>
  <c r="C25" i="10" a="1"/>
  <c r="C25" i="10" s="1"/>
  <c r="C21" i="10" a="1"/>
  <c r="C21" i="10" s="1"/>
  <c r="C17" i="10" a="1"/>
  <c r="C17" i="10" s="1"/>
  <c r="C13" i="10" a="1"/>
  <c r="C13" i="10" s="1"/>
  <c r="J11" i="10" a="1"/>
  <c r="J11" i="10" s="1"/>
  <c r="C10" i="10" a="1"/>
  <c r="C10" i="10" s="1"/>
  <c r="C49" i="9" a="1"/>
  <c r="C49" i="9" s="1"/>
  <c r="C45" i="9" a="1"/>
  <c r="C45" i="9" s="1"/>
  <c r="C37" i="9" a="1"/>
  <c r="C37" i="9" s="1"/>
  <c r="C33" i="9" a="1"/>
  <c r="C33" i="9" s="1"/>
  <c r="C25" i="9" a="1"/>
  <c r="C25" i="9" s="1"/>
  <c r="C21" i="9" a="1"/>
  <c r="C21" i="9" s="1"/>
  <c r="C13" i="9" a="1"/>
  <c r="C13" i="9" s="1"/>
  <c r="C9" i="9" a="1"/>
  <c r="C9" i="9" s="1"/>
  <c r="J64" i="8" a="1"/>
  <c r="J64" i="8" s="1"/>
  <c r="J54" i="8" a="1"/>
  <c r="J54" i="8" s="1"/>
  <c r="J44" i="8" a="1"/>
  <c r="J44" i="8" s="1"/>
  <c r="J34" i="8" a="1"/>
  <c r="J34" i="8" s="1"/>
  <c r="J24" i="8" a="1"/>
  <c r="J24" i="8" s="1"/>
  <c r="J14" i="8" a="1"/>
  <c r="J14" i="8" s="1"/>
  <c r="A105" i="7" a="1"/>
  <c r="A105" i="7" s="1"/>
  <c r="J26" i="10" a="1"/>
  <c r="J26" i="10" s="1"/>
  <c r="J22" i="10" a="1"/>
  <c r="J22" i="10" s="1"/>
  <c r="J18" i="10" a="1"/>
  <c r="J18" i="10" s="1"/>
  <c r="J14" i="10" a="1"/>
  <c r="J14" i="10" s="1"/>
  <c r="J50" i="9" a="1"/>
  <c r="J50" i="9" s="1"/>
  <c r="J46" i="9" a="1"/>
  <c r="J46" i="9" s="1"/>
  <c r="J38" i="9" a="1"/>
  <c r="J38" i="9" s="1"/>
  <c r="J34" i="9" a="1"/>
  <c r="J34" i="9" s="1"/>
  <c r="J26" i="9" a="1"/>
  <c r="J26" i="9" s="1"/>
  <c r="J22" i="9" a="1"/>
  <c r="J22" i="9" s="1"/>
  <c r="J14" i="9" a="1"/>
  <c r="J14" i="9" s="1"/>
  <c r="J10" i="9" a="1"/>
  <c r="J10" i="9" s="1"/>
  <c r="C59" i="8" a="1"/>
  <c r="C59" i="8" s="1"/>
  <c r="C49" i="8" a="1"/>
  <c r="C49" i="8" s="1"/>
  <c r="C39" i="8" a="1"/>
  <c r="C39" i="8" s="1"/>
  <c r="C29" i="8" a="1"/>
  <c r="C29" i="8" s="1"/>
  <c r="C19" i="8" a="1"/>
  <c r="C19" i="8" s="1"/>
  <c r="J35" i="10" a="1"/>
  <c r="J35" i="10" s="1"/>
  <c r="C28" i="10" a="1"/>
  <c r="C28" i="10" s="1"/>
  <c r="C24" i="10" a="1"/>
  <c r="C24" i="10" s="1"/>
  <c r="C20" i="10" a="1"/>
  <c r="C20" i="10" s="1"/>
  <c r="C16" i="10" a="1"/>
  <c r="C16" i="10" s="1"/>
  <c r="C12" i="10" a="1"/>
  <c r="C12" i="10" s="1"/>
  <c r="C52" i="9" a="1"/>
  <c r="C52" i="9" s="1"/>
  <c r="C48" i="9" a="1"/>
  <c r="C48" i="9" s="1"/>
  <c r="C40" i="9" a="1"/>
  <c r="C40" i="9" s="1"/>
  <c r="C36" i="9" a="1"/>
  <c r="C36" i="9" s="1"/>
  <c r="C28" i="9" a="1"/>
  <c r="C28" i="9" s="1"/>
  <c r="C24" i="9" a="1"/>
  <c r="C24" i="9" s="1"/>
  <c r="C16" i="9" a="1"/>
  <c r="C16" i="9" s="1"/>
  <c r="C12" i="9" a="1"/>
  <c r="C12" i="9" s="1"/>
  <c r="J63" i="8" a="1"/>
  <c r="J63" i="8" s="1"/>
  <c r="J53" i="8" a="1"/>
  <c r="J53" i="8" s="1"/>
  <c r="J43" i="8" a="1"/>
  <c r="J43" i="8" s="1"/>
  <c r="J33" i="8" a="1"/>
  <c r="J33" i="8" s="1"/>
  <c r="J23" i="8" a="1"/>
  <c r="J23" i="8" s="1"/>
  <c r="J13" i="8" a="1"/>
  <c r="J13" i="8" s="1"/>
  <c r="A103" i="7" a="1"/>
  <c r="A103" i="7" s="1"/>
  <c r="A95" i="7" a="1"/>
  <c r="A95" i="7" s="1"/>
  <c r="A87" i="7" a="1"/>
  <c r="A87" i="7" s="1"/>
  <c r="J29" i="10" a="1"/>
  <c r="J29" i="10" s="1"/>
  <c r="J25" i="10" a="1"/>
  <c r="J25" i="10" s="1"/>
  <c r="J21" i="10" a="1"/>
  <c r="J21" i="10" s="1"/>
  <c r="J17" i="10" a="1"/>
  <c r="J17" i="10" s="1"/>
  <c r="J13" i="10" a="1"/>
  <c r="J13" i="10" s="1"/>
  <c r="J10" i="10" a="1"/>
  <c r="J10" i="10" s="1"/>
  <c r="C9" i="10" a="1"/>
  <c r="C9" i="10" s="1"/>
  <c r="J49" i="9" a="1"/>
  <c r="J49" i="9" s="1"/>
  <c r="J45" i="9" a="1"/>
  <c r="J45" i="9" s="1"/>
  <c r="J37" i="9" a="1"/>
  <c r="J37" i="9" s="1"/>
  <c r="J33" i="9" a="1"/>
  <c r="J33" i="9" s="1"/>
  <c r="J25" i="9" a="1"/>
  <c r="J25" i="9" s="1"/>
  <c r="J21" i="9" a="1"/>
  <c r="J21" i="9" s="1"/>
  <c r="J13" i="9" a="1"/>
  <c r="J13" i="9" s="1"/>
  <c r="J9" i="9" a="1"/>
  <c r="J9" i="9" s="1"/>
  <c r="C58" i="8" a="1"/>
  <c r="C58" i="8" s="1"/>
  <c r="C48" i="8" a="1"/>
  <c r="C48" i="8" s="1"/>
  <c r="C38" i="8" a="1"/>
  <c r="C38" i="8" s="1"/>
  <c r="C28" i="8" a="1"/>
  <c r="C28" i="8" s="1"/>
  <c r="C18" i="8" a="1"/>
  <c r="C18" i="8" s="1"/>
  <c r="C8" i="8" a="1"/>
  <c r="C8" i="8" s="1"/>
  <c r="A106" i="7" a="1"/>
  <c r="A106" i="7" s="1"/>
  <c r="A98" i="7" a="1"/>
  <c r="A98" i="7" s="1"/>
  <c r="A90" i="7" a="1"/>
  <c r="A90" i="7" s="1"/>
  <c r="C27" i="10" a="1"/>
  <c r="C27" i="10" s="1"/>
  <c r="C23" i="10" a="1"/>
  <c r="C23" i="10" s="1"/>
  <c r="C19" i="10" a="1"/>
  <c r="C19" i="10" s="1"/>
  <c r="C15" i="10" a="1"/>
  <c r="C15" i="10" s="1"/>
  <c r="C51" i="9" a="1"/>
  <c r="C51" i="9" s="1"/>
  <c r="C47" i="9" a="1"/>
  <c r="C47" i="9" s="1"/>
  <c r="C39" i="9" a="1"/>
  <c r="C39" i="9" s="1"/>
  <c r="C35" i="9" a="1"/>
  <c r="C35" i="9" s="1"/>
  <c r="C27" i="9" a="1"/>
  <c r="C27" i="9" s="1"/>
  <c r="C23" i="9" a="1"/>
  <c r="C23" i="9" s="1"/>
  <c r="C15" i="9" a="1"/>
  <c r="C15" i="9" s="1"/>
  <c r="C11" i="9" a="1"/>
  <c r="C11" i="9" s="1"/>
  <c r="J59" i="8" a="1"/>
  <c r="J59" i="8" s="1"/>
  <c r="J49" i="8" a="1"/>
  <c r="J49" i="8" s="1"/>
  <c r="C46" i="9" a="1"/>
  <c r="C46" i="9" s="1"/>
  <c r="J39" i="8" a="1"/>
  <c r="J39" i="8" s="1"/>
  <c r="A83" i="7" a="1"/>
  <c r="A83" i="7" s="1"/>
  <c r="A81" i="7" a="1"/>
  <c r="A81" i="7" s="1"/>
  <c r="A72" i="7" a="1"/>
  <c r="A72" i="7" s="1"/>
  <c r="A62" i="7" a="1"/>
  <c r="A62" i="7" s="1"/>
  <c r="A54" i="7" a="1"/>
  <c r="A54" i="7" s="1"/>
  <c r="A46" i="7" a="1"/>
  <c r="A46" i="7" s="1"/>
  <c r="A38" i="7" a="1"/>
  <c r="A38" i="7" s="1"/>
  <c r="A30" i="7" a="1"/>
  <c r="A30" i="7" s="1"/>
  <c r="A22" i="7" a="1"/>
  <c r="A22" i="7" s="1"/>
  <c r="A14" i="7" a="1"/>
  <c r="A14" i="7" s="1"/>
  <c r="C64" i="6" a="1"/>
  <c r="C64" i="6" s="1"/>
  <c r="C54" i="6" a="1"/>
  <c r="C54" i="6" s="1"/>
  <c r="C44" i="6" a="1"/>
  <c r="C44" i="6" s="1"/>
  <c r="C34" i="6" a="1"/>
  <c r="C34" i="6" s="1"/>
  <c r="C24" i="6" a="1"/>
  <c r="C24" i="6" s="1"/>
  <c r="C14" i="6" a="1"/>
  <c r="C14" i="6" s="1"/>
  <c r="A104" i="5" a="1"/>
  <c r="A104" i="5" s="1"/>
  <c r="A96" i="5" a="1"/>
  <c r="A96" i="5" s="1"/>
  <c r="A88" i="5" a="1"/>
  <c r="A88" i="5" s="1"/>
  <c r="A80" i="5" a="1"/>
  <c r="A80" i="5" s="1"/>
  <c r="A72" i="5" a="1"/>
  <c r="A72" i="5" s="1"/>
  <c r="A64" i="5" a="1"/>
  <c r="A64" i="5" s="1"/>
  <c r="A56" i="5" a="1"/>
  <c r="A56" i="5" s="1"/>
  <c r="A48" i="5" a="1"/>
  <c r="A48" i="5" s="1"/>
  <c r="A40" i="5" a="1"/>
  <c r="A40" i="5" s="1"/>
  <c r="A32" i="5" a="1"/>
  <c r="A32" i="5" s="1"/>
  <c r="A24" i="5" a="1"/>
  <c r="A24" i="5" s="1"/>
  <c r="A16" i="5" a="1"/>
  <c r="A16" i="5" s="1"/>
  <c r="A8" i="5" a="1"/>
  <c r="A8" i="5" s="1"/>
  <c r="C14" i="9" a="1"/>
  <c r="C14" i="9" s="1"/>
  <c r="J8" i="8" a="1"/>
  <c r="J8" i="8" s="1"/>
  <c r="A99" i="7" a="1"/>
  <c r="A99" i="7" s="1"/>
  <c r="A96" i="7" a="1"/>
  <c r="A96" i="7" s="1"/>
  <c r="A91" i="7" a="1"/>
  <c r="A91" i="7" s="1"/>
  <c r="A79" i="7" a="1"/>
  <c r="A79" i="7" s="1"/>
  <c r="A65" i="7" a="1"/>
  <c r="A65" i="7" s="1"/>
  <c r="A57" i="7" a="1"/>
  <c r="A57" i="7" s="1"/>
  <c r="A49" i="7" a="1"/>
  <c r="A49" i="7" s="1"/>
  <c r="A41" i="7" a="1"/>
  <c r="A41" i="7" s="1"/>
  <c r="A33" i="7" a="1"/>
  <c r="A33" i="7" s="1"/>
  <c r="A25" i="7" a="1"/>
  <c r="A25" i="7" s="1"/>
  <c r="A17" i="7" a="1"/>
  <c r="A17" i="7" s="1"/>
  <c r="A9" i="7" a="1"/>
  <c r="A9" i="7" s="1"/>
  <c r="J58" i="6" a="1"/>
  <c r="J58" i="6" s="1"/>
  <c r="J48" i="6" a="1"/>
  <c r="J48" i="6" s="1"/>
  <c r="J38" i="6" a="1"/>
  <c r="J38" i="6" s="1"/>
  <c r="J28" i="6" a="1"/>
  <c r="J28" i="6" s="1"/>
  <c r="J18" i="6" a="1"/>
  <c r="J18" i="6" s="1"/>
  <c r="J8" i="6" a="1"/>
  <c r="J8" i="6" s="1"/>
  <c r="A99" i="5" a="1"/>
  <c r="A99" i="5" s="1"/>
  <c r="A91" i="5" a="1"/>
  <c r="A91" i="5" s="1"/>
  <c r="A83" i="5" a="1"/>
  <c r="A83" i="5" s="1"/>
  <c r="A75" i="5" a="1"/>
  <c r="A75" i="5" s="1"/>
  <c r="A67" i="5" a="1"/>
  <c r="A67" i="5" s="1"/>
  <c r="A59" i="5" a="1"/>
  <c r="A59" i="5" s="1"/>
  <c r="A51" i="5" a="1"/>
  <c r="A51" i="5" s="1"/>
  <c r="A43" i="5" a="1"/>
  <c r="A43" i="5" s="1"/>
  <c r="A35" i="5" a="1"/>
  <c r="A35" i="5" s="1"/>
  <c r="A27" i="5" a="1"/>
  <c r="A27" i="5" s="1"/>
  <c r="A19" i="5" a="1"/>
  <c r="A19" i="5" s="1"/>
  <c r="A11" i="5" a="1"/>
  <c r="A11" i="5" s="1"/>
  <c r="C34" i="9" a="1"/>
  <c r="C34" i="9" s="1"/>
  <c r="J29" i="8" a="1"/>
  <c r="J29" i="8" s="1"/>
  <c r="A93" i="7" a="1"/>
  <c r="A93" i="7" s="1"/>
  <c r="A77" i="7" a="1"/>
  <c r="A77" i="7" s="1"/>
  <c r="A68" i="7" a="1"/>
  <c r="A68" i="7" s="1"/>
  <c r="A60" i="7" a="1"/>
  <c r="A60" i="7" s="1"/>
  <c r="A52" i="7" a="1"/>
  <c r="A52" i="7" s="1"/>
  <c r="A44" i="7" a="1"/>
  <c r="A44" i="7" s="1"/>
  <c r="A36" i="7" a="1"/>
  <c r="A36" i="7" s="1"/>
  <c r="A28" i="7" a="1"/>
  <c r="A28" i="7" s="1"/>
  <c r="A20" i="7" a="1"/>
  <c r="A20" i="7" s="1"/>
  <c r="A12" i="7" a="1"/>
  <c r="A12" i="7" s="1"/>
  <c r="C63" i="6" a="1"/>
  <c r="C63" i="6" s="1"/>
  <c r="C53" i="6" a="1"/>
  <c r="C53" i="6" s="1"/>
  <c r="C43" i="6" a="1"/>
  <c r="C43" i="6" s="1"/>
  <c r="C33" i="6" a="1"/>
  <c r="C33" i="6" s="1"/>
  <c r="C23" i="6" a="1"/>
  <c r="C23" i="6" s="1"/>
  <c r="C13" i="6" a="1"/>
  <c r="C13" i="6" s="1"/>
  <c r="A102" i="5" a="1"/>
  <c r="A102" i="5" s="1"/>
  <c r="A94" i="5" a="1"/>
  <c r="A94" i="5" s="1"/>
  <c r="A86" i="5" a="1"/>
  <c r="A86" i="5" s="1"/>
  <c r="A78" i="5" a="1"/>
  <c r="A78" i="5" s="1"/>
  <c r="A70" i="5" a="1"/>
  <c r="A70" i="5" s="1"/>
  <c r="A62" i="5" a="1"/>
  <c r="A62" i="5" s="1"/>
  <c r="A54" i="5" a="1"/>
  <c r="A54" i="5" s="1"/>
  <c r="A46" i="5" a="1"/>
  <c r="A46" i="5" s="1"/>
  <c r="A38" i="5" a="1"/>
  <c r="A38" i="5" s="1"/>
  <c r="A30" i="5" a="1"/>
  <c r="A30" i="5" s="1"/>
  <c r="A22" i="5" a="1"/>
  <c r="A22" i="5" s="1"/>
  <c r="A14" i="5" a="1"/>
  <c r="A14" i="5" s="1"/>
  <c r="C50" i="9" a="1"/>
  <c r="C50" i="9" s="1"/>
  <c r="J38" i="8" a="1"/>
  <c r="J38" i="8" s="1"/>
  <c r="J9" i="8" a="1"/>
  <c r="J9" i="8" s="1"/>
  <c r="A101" i="7" a="1"/>
  <c r="A101" i="7" s="1"/>
  <c r="A88" i="7" a="1"/>
  <c r="A88" i="7" s="1"/>
  <c r="A84" i="7" a="1"/>
  <c r="A84" i="7" s="1"/>
  <c r="A75" i="7" a="1"/>
  <c r="A75" i="7" s="1"/>
  <c r="A73" i="7" a="1"/>
  <c r="A73" i="7" s="1"/>
  <c r="A63" i="7" a="1"/>
  <c r="A63" i="7" s="1"/>
  <c r="A55" i="7" a="1"/>
  <c r="A55" i="7" s="1"/>
  <c r="A47" i="7" a="1"/>
  <c r="A47" i="7" s="1"/>
  <c r="A39" i="7" a="1"/>
  <c r="A39" i="7" s="1"/>
  <c r="A31" i="7" a="1"/>
  <c r="A31" i="7" s="1"/>
  <c r="A23" i="7" a="1"/>
  <c r="A23" i="7" s="1"/>
  <c r="A15" i="7" a="1"/>
  <c r="A15" i="7" s="1"/>
  <c r="A7" i="7" a="1"/>
  <c r="A7" i="7" s="1"/>
  <c r="J2" i="12" s="1"/>
  <c r="J64" i="6" a="1"/>
  <c r="J64" i="6" s="1"/>
  <c r="J54" i="6" a="1"/>
  <c r="J54" i="6" s="1"/>
  <c r="J44" i="6" a="1"/>
  <c r="J44" i="6" s="1"/>
  <c r="J34" i="6" a="1"/>
  <c r="J34" i="6" s="1"/>
  <c r="J24" i="6" a="1"/>
  <c r="J24" i="6" s="1"/>
  <c r="J14" i="6" a="1"/>
  <c r="J14" i="6" s="1"/>
  <c r="A105" i="5" a="1"/>
  <c r="A105" i="5" s="1"/>
  <c r="A97" i="5" a="1"/>
  <c r="A97" i="5" s="1"/>
  <c r="A89" i="5" a="1"/>
  <c r="A89" i="5" s="1"/>
  <c r="A81" i="5" a="1"/>
  <c r="A81" i="5" s="1"/>
  <c r="A73" i="5" a="1"/>
  <c r="A73" i="5" s="1"/>
  <c r="A65" i="5" a="1"/>
  <c r="A65" i="5" s="1"/>
  <c r="A57" i="5" a="1"/>
  <c r="A57" i="5" s="1"/>
  <c r="A49" i="5" a="1"/>
  <c r="A49" i="5" s="1"/>
  <c r="A41" i="5" a="1"/>
  <c r="A41" i="5" s="1"/>
  <c r="A33" i="5" a="1"/>
  <c r="A33" i="5" s="1"/>
  <c r="A25" i="5" a="1"/>
  <c r="A25" i="5" s="1"/>
  <c r="J9" i="10" a="1"/>
  <c r="J9" i="10" s="1"/>
  <c r="C22" i="9" a="1"/>
  <c r="C22" i="9" s="1"/>
  <c r="J48" i="8" a="1"/>
  <c r="J48" i="8" s="1"/>
  <c r="J19" i="8" a="1"/>
  <c r="J19" i="8" s="1"/>
  <c r="A104" i="7" a="1"/>
  <c r="A104" i="7" s="1"/>
  <c r="A82" i="7" a="1"/>
  <c r="A82" i="7" s="1"/>
  <c r="A71" i="7" a="1"/>
  <c r="A71" i="7" s="1"/>
  <c r="A66" i="7" a="1"/>
  <c r="A66" i="7" s="1"/>
  <c r="A58" i="7" a="1"/>
  <c r="A58" i="7" s="1"/>
  <c r="A50" i="7" a="1"/>
  <c r="A50" i="7" s="1"/>
  <c r="A42" i="7" a="1"/>
  <c r="A42" i="7" s="1"/>
  <c r="A34" i="7" a="1"/>
  <c r="A34" i="7" s="1"/>
  <c r="A26" i="7" a="1"/>
  <c r="A26" i="7" s="1"/>
  <c r="A18" i="7" a="1"/>
  <c r="A18" i="7" s="1"/>
  <c r="A10" i="7" a="1"/>
  <c r="A10" i="7" s="1"/>
  <c r="C59" i="6" a="1"/>
  <c r="C59" i="6" s="1"/>
  <c r="C49" i="6" a="1"/>
  <c r="C49" i="6" s="1"/>
  <c r="C39" i="6" a="1"/>
  <c r="C39" i="6" s="1"/>
  <c r="C29" i="6" a="1"/>
  <c r="C29" i="6" s="1"/>
  <c r="C19" i="6" a="1"/>
  <c r="C19" i="6" s="1"/>
  <c r="C9" i="6" a="1"/>
  <c r="C9" i="6" s="1"/>
  <c r="A100" i="5" a="1"/>
  <c r="A100" i="5" s="1"/>
  <c r="A92" i="5" a="1"/>
  <c r="A92" i="5" s="1"/>
  <c r="A84" i="5" a="1"/>
  <c r="A84" i="5" s="1"/>
  <c r="A76" i="5" a="1"/>
  <c r="A76" i="5" s="1"/>
  <c r="A68" i="5" a="1"/>
  <c r="A68" i="5" s="1"/>
  <c r="A60" i="5" a="1"/>
  <c r="A60" i="5" s="1"/>
  <c r="A52" i="5" a="1"/>
  <c r="A52" i="5" s="1"/>
  <c r="A44" i="5" a="1"/>
  <c r="A44" i="5" s="1"/>
  <c r="A36" i="5" a="1"/>
  <c r="A36" i="5" s="1"/>
  <c r="A28" i="5" a="1"/>
  <c r="A28" i="5" s="1"/>
  <c r="A20" i="5" a="1"/>
  <c r="A20" i="5" s="1"/>
  <c r="A12" i="5" a="1"/>
  <c r="A12" i="5" s="1"/>
  <c r="C38" i="9" a="1"/>
  <c r="C38" i="9" s="1"/>
  <c r="J28" i="8" a="1"/>
  <c r="J28" i="8" s="1"/>
  <c r="A80" i="7" a="1"/>
  <c r="A80" i="7" s="1"/>
  <c r="A69" i="7" a="1"/>
  <c r="A69" i="7" s="1"/>
  <c r="A61" i="7" a="1"/>
  <c r="A61" i="7" s="1"/>
  <c r="A53" i="7" a="1"/>
  <c r="A53" i="7" s="1"/>
  <c r="A45" i="7" a="1"/>
  <c r="A45" i="7" s="1"/>
  <c r="A37" i="7" a="1"/>
  <c r="A37" i="7" s="1"/>
  <c r="A29" i="7" a="1"/>
  <c r="A29" i="7" s="1"/>
  <c r="A21" i="7" a="1"/>
  <c r="A21" i="7" s="1"/>
  <c r="A13" i="7" a="1"/>
  <c r="A13" i="7" s="1"/>
  <c r="J63" i="6" a="1"/>
  <c r="J63" i="6" s="1"/>
  <c r="J53" i="6" a="1"/>
  <c r="J53" i="6" s="1"/>
  <c r="J43" i="6" a="1"/>
  <c r="J43" i="6" s="1"/>
  <c r="J33" i="6" a="1"/>
  <c r="J33" i="6" s="1"/>
  <c r="J23" i="6" a="1"/>
  <c r="J23" i="6" s="1"/>
  <c r="J13" i="6" a="1"/>
  <c r="J13" i="6" s="1"/>
  <c r="A103" i="5" a="1"/>
  <c r="A103" i="5" s="1"/>
  <c r="A95" i="5" a="1"/>
  <c r="A95" i="5" s="1"/>
  <c r="A87" i="5" a="1"/>
  <c r="A87" i="5" s="1"/>
  <c r="A79" i="5" a="1"/>
  <c r="A79" i="5" s="1"/>
  <c r="A71" i="5" a="1"/>
  <c r="A71" i="5" s="1"/>
  <c r="A63" i="5" a="1"/>
  <c r="A63" i="5" s="1"/>
  <c r="A55" i="5" a="1"/>
  <c r="A55" i="5" s="1"/>
  <c r="A47" i="5" a="1"/>
  <c r="A47" i="5" s="1"/>
  <c r="A39" i="5" a="1"/>
  <c r="A39" i="5" s="1"/>
  <c r="A31" i="5" a="1"/>
  <c r="A31" i="5" s="1"/>
  <c r="C10" i="9" a="1"/>
  <c r="C10" i="9" s="1"/>
  <c r="C9" i="8" a="1"/>
  <c r="C9" i="8" s="1"/>
  <c r="A100" i="7" a="1"/>
  <c r="A100" i="7" s="1"/>
  <c r="A97" i="7" a="1"/>
  <c r="A97" i="7" s="1"/>
  <c r="A92" i="7" a="1"/>
  <c r="A92" i="7" s="1"/>
  <c r="A76" i="7" a="1"/>
  <c r="A76" i="7" s="1"/>
  <c r="A64" i="7" a="1"/>
  <c r="A64" i="7" s="1"/>
  <c r="A56" i="7" a="1"/>
  <c r="A56" i="7" s="1"/>
  <c r="A48" i="7" a="1"/>
  <c r="A48" i="7" s="1"/>
  <c r="A40" i="7" a="1"/>
  <c r="A40" i="7" s="1"/>
  <c r="A32" i="7" a="1"/>
  <c r="A32" i="7" s="1"/>
  <c r="A24" i="7" a="1"/>
  <c r="A24" i="7" s="1"/>
  <c r="A16" i="7" a="1"/>
  <c r="A16" i="7" s="1"/>
  <c r="A8" i="7" a="1"/>
  <c r="A8" i="7" s="1"/>
  <c r="C58" i="6" a="1"/>
  <c r="C58" i="6" s="1"/>
  <c r="C48" i="6" a="1"/>
  <c r="C48" i="6" s="1"/>
  <c r="C38" i="6" a="1"/>
  <c r="C38" i="6" s="1"/>
  <c r="C28" i="6" a="1"/>
  <c r="C28" i="6" s="1"/>
  <c r="C18" i="6" a="1"/>
  <c r="C18" i="6" s="1"/>
  <c r="C8" i="6" a="1"/>
  <c r="C8" i="6" s="1"/>
  <c r="A106" i="5" a="1"/>
  <c r="A106" i="5" s="1"/>
  <c r="A98" i="5" a="1"/>
  <c r="A98" i="5" s="1"/>
  <c r="A90" i="5" a="1"/>
  <c r="A90" i="5" s="1"/>
  <c r="A82" i="5" a="1"/>
  <c r="A82" i="5" s="1"/>
  <c r="A74" i="5" a="1"/>
  <c r="A74" i="5" s="1"/>
  <c r="A66" i="5" a="1"/>
  <c r="A66" i="5" s="1"/>
  <c r="A58" i="5" a="1"/>
  <c r="A58" i="5" s="1"/>
  <c r="A50" i="5" a="1"/>
  <c r="A50" i="5" s="1"/>
  <c r="A42" i="5" a="1"/>
  <c r="A42" i="5" s="1"/>
  <c r="A34" i="5" a="1"/>
  <c r="A34" i="5" s="1"/>
  <c r="A26" i="5" a="1"/>
  <c r="A26" i="5" s="1"/>
  <c r="A18" i="5" a="1"/>
  <c r="A18" i="5" s="1"/>
  <c r="A10" i="5" a="1"/>
  <c r="A10" i="5" s="1"/>
  <c r="C26" i="9" a="1"/>
  <c r="C26" i="9" s="1"/>
  <c r="J58" i="8" a="1"/>
  <c r="J58" i="8" s="1"/>
  <c r="J18" i="8" a="1"/>
  <c r="J18" i="8" s="1"/>
  <c r="A89" i="7" a="1"/>
  <c r="A89" i="7" s="1"/>
  <c r="A85" i="7" a="1"/>
  <c r="A85" i="7" s="1"/>
  <c r="A74" i="7" a="1"/>
  <c r="A74" i="7" s="1"/>
  <c r="A67" i="7" a="1"/>
  <c r="A67" i="7" s="1"/>
  <c r="A59" i="7" a="1"/>
  <c r="A59" i="7" s="1"/>
  <c r="A51" i="7" a="1"/>
  <c r="A51" i="7" s="1"/>
  <c r="A43" i="7" a="1"/>
  <c r="A43" i="7" s="1"/>
  <c r="A35" i="7" a="1"/>
  <c r="A35" i="7" s="1"/>
  <c r="A27" i="7" a="1"/>
  <c r="A27" i="7" s="1"/>
  <c r="A19" i="7" a="1"/>
  <c r="A19" i="7" s="1"/>
  <c r="A11" i="7" a="1"/>
  <c r="A11" i="7" s="1"/>
  <c r="J59" i="6" a="1"/>
  <c r="J59" i="6" s="1"/>
  <c r="J49" i="6" a="1"/>
  <c r="J49" i="6" s="1"/>
  <c r="J39" i="6" a="1"/>
  <c r="J39" i="6" s="1"/>
  <c r="J29" i="6" a="1"/>
  <c r="J29" i="6" s="1"/>
  <c r="J19" i="6" a="1"/>
  <c r="J19" i="6" s="1"/>
  <c r="J9" i="6" a="1"/>
  <c r="J9" i="6" s="1"/>
  <c r="A101" i="5" a="1"/>
  <c r="A101" i="5" s="1"/>
  <c r="A93" i="5" a="1"/>
  <c r="A93" i="5" s="1"/>
  <c r="A85" i="5" a="1"/>
  <c r="A85" i="5" s="1"/>
  <c r="A77" i="5" a="1"/>
  <c r="A77" i="5" s="1"/>
  <c r="A69" i="5" a="1"/>
  <c r="A69" i="5" s="1"/>
  <c r="A61" i="5" a="1"/>
  <c r="A61" i="5" s="1"/>
  <c r="A53" i="5" a="1"/>
  <c r="A53" i="5" s="1"/>
  <c r="A45" i="5" a="1"/>
  <c r="A45" i="5" s="1"/>
  <c r="A37" i="5" a="1"/>
  <c r="A37" i="5" s="1"/>
  <c r="A29" i="5" a="1"/>
  <c r="A29" i="5" s="1"/>
  <c r="A21" i="5" a="1"/>
  <c r="A21" i="5" s="1"/>
  <c r="A13" i="5" a="1"/>
  <c r="A13" i="5" s="1"/>
  <c r="AZ98" i="2"/>
  <c r="AN102" i="2"/>
  <c r="BB102" i="2" s="1"/>
  <c r="AI102" i="2" s="1"/>
  <c r="BC106" i="2"/>
  <c r="AI106" i="2" s="1"/>
  <c r="AZ106" i="2"/>
  <c r="BA105" i="2"/>
  <c r="AZ105" i="2"/>
  <c r="A15" i="5" a="1"/>
  <c r="A15" i="5" s="1"/>
  <c r="BC109" i="2"/>
  <c r="AI109" i="2" s="1"/>
  <c r="A9" i="5" a="1"/>
  <c r="A9" i="5" s="1"/>
  <c r="M25" i="12"/>
  <c r="D25" i="12"/>
  <c r="M29" i="12"/>
  <c r="D29" i="12"/>
  <c r="D47" i="12"/>
  <c r="M47" i="12"/>
  <c r="D44" i="12"/>
  <c r="M44" i="12"/>
  <c r="D3" i="12"/>
  <c r="M3" i="12"/>
  <c r="M4" i="12"/>
  <c r="D4" i="12"/>
  <c r="M31" i="12"/>
  <c r="D31" i="12"/>
  <c r="M10" i="12"/>
  <c r="D10" i="12"/>
  <c r="M13" i="12"/>
  <c r="D13" i="12"/>
  <c r="M9" i="12"/>
  <c r="D9" i="12"/>
  <c r="D38" i="12"/>
  <c r="M38" i="12"/>
  <c r="M15" i="12"/>
  <c r="D15" i="12"/>
  <c r="M2" i="12"/>
  <c r="D2" i="12"/>
  <c r="M26" i="12"/>
  <c r="D26" i="12"/>
  <c r="M14" i="12"/>
  <c r="J17" i="12"/>
  <c r="M30" i="12"/>
  <c r="J33" i="12"/>
  <c r="M36" i="12"/>
  <c r="M39" i="12"/>
  <c r="H52" i="12"/>
  <c r="F52" i="12"/>
  <c r="K52" i="12"/>
  <c r="M60" i="12"/>
  <c r="D60" i="12"/>
  <c r="M80" i="12"/>
  <c r="D80" i="12"/>
  <c r="J87" i="12"/>
  <c r="B87" i="12"/>
  <c r="C87" i="12" s="1"/>
  <c r="G87" i="12"/>
  <c r="F87" i="12"/>
  <c r="E87" i="12"/>
  <c r="L87" i="12"/>
  <c r="I87" i="12"/>
  <c r="D101" i="12"/>
  <c r="M101" i="12"/>
  <c r="K2" i="12"/>
  <c r="I4" i="12"/>
  <c r="D5" i="12"/>
  <c r="I6" i="12"/>
  <c r="E7" i="12"/>
  <c r="J8" i="12"/>
  <c r="B8" i="12"/>
  <c r="C8" i="12" s="1"/>
  <c r="K8" i="12"/>
  <c r="L10" i="12"/>
  <c r="H11" i="12"/>
  <c r="D12" i="12"/>
  <c r="J15" i="12"/>
  <c r="F16" i="12"/>
  <c r="B17" i="12"/>
  <c r="C17" i="12" s="1"/>
  <c r="K17" i="12"/>
  <c r="G18" i="12"/>
  <c r="D19" i="12"/>
  <c r="I20" i="12"/>
  <c r="D21" i="12"/>
  <c r="I22" i="12"/>
  <c r="E23" i="12"/>
  <c r="J24" i="12"/>
  <c r="B24" i="12"/>
  <c r="C24" i="12" s="1"/>
  <c r="K24" i="12"/>
  <c r="L26" i="12"/>
  <c r="D28" i="12"/>
  <c r="J31" i="12"/>
  <c r="F32" i="12"/>
  <c r="B33" i="12"/>
  <c r="C33" i="12" s="1"/>
  <c r="K33" i="12"/>
  <c r="G35" i="12"/>
  <c r="L40" i="12"/>
  <c r="J40" i="12"/>
  <c r="B40" i="12"/>
  <c r="C40" i="12" s="1"/>
  <c r="G46" i="12"/>
  <c r="F50" i="12"/>
  <c r="D51" i="12"/>
  <c r="B52" i="12"/>
  <c r="C52" i="12" s="1"/>
  <c r="L52" i="12"/>
  <c r="H58" i="12"/>
  <c r="G62" i="12"/>
  <c r="F62" i="12"/>
  <c r="E62" i="12"/>
  <c r="K62" i="12"/>
  <c r="B62" i="12"/>
  <c r="C62" i="12" s="1"/>
  <c r="K66" i="12"/>
  <c r="I66" i="12"/>
  <c r="H66" i="12"/>
  <c r="G66" i="12"/>
  <c r="E66" i="12"/>
  <c r="M67" i="12"/>
  <c r="D67" i="12"/>
  <c r="D68" i="12"/>
  <c r="H87" i="12"/>
  <c r="M99" i="12"/>
  <c r="D99" i="12"/>
  <c r="S13" i="14"/>
  <c r="K13" i="14"/>
  <c r="C13" i="14"/>
  <c r="P13" i="14"/>
  <c r="H13" i="14"/>
  <c r="U13" i="14"/>
  <c r="J13" i="14"/>
  <c r="T13" i="14"/>
  <c r="I13" i="14"/>
  <c r="R13" i="14"/>
  <c r="G13" i="14"/>
  <c r="Q13" i="14"/>
  <c r="F13" i="14"/>
  <c r="O13" i="14"/>
  <c r="E13" i="14"/>
  <c r="N13" i="14"/>
  <c r="D13" i="14"/>
  <c r="M13" i="14"/>
  <c r="B13" i="14"/>
  <c r="S24" i="14"/>
  <c r="K24" i="14"/>
  <c r="C24" i="14"/>
  <c r="O24" i="14"/>
  <c r="F24" i="14"/>
  <c r="M24" i="14"/>
  <c r="D24" i="14"/>
  <c r="U24" i="14"/>
  <c r="L24" i="14"/>
  <c r="B24" i="14"/>
  <c r="P24" i="14"/>
  <c r="N24" i="14"/>
  <c r="J24" i="14"/>
  <c r="I24" i="14"/>
  <c r="H24" i="14"/>
  <c r="T24" i="14"/>
  <c r="G24" i="14"/>
  <c r="R24" i="14"/>
  <c r="E24" i="14"/>
  <c r="L2" i="12"/>
  <c r="J6" i="12"/>
  <c r="L17" i="12"/>
  <c r="E19" i="12"/>
  <c r="J20" i="12"/>
  <c r="J22" i="12"/>
  <c r="L33" i="12"/>
  <c r="G41" i="12"/>
  <c r="E41" i="12"/>
  <c r="K41" i="12"/>
  <c r="L48" i="12"/>
  <c r="J48" i="12"/>
  <c r="B48" i="12"/>
  <c r="C48" i="12" s="1"/>
  <c r="F51" i="12"/>
  <c r="M55" i="12"/>
  <c r="K87" i="12"/>
  <c r="Q24" i="14"/>
  <c r="E2" i="12"/>
  <c r="K4" i="12"/>
  <c r="B6" i="12"/>
  <c r="C6" i="12" s="1"/>
  <c r="K6" i="12"/>
  <c r="H7" i="12"/>
  <c r="E10" i="12"/>
  <c r="J11" i="12"/>
  <c r="H16" i="12"/>
  <c r="J18" i="12"/>
  <c r="F19" i="12"/>
  <c r="B20" i="12"/>
  <c r="C20" i="12" s="1"/>
  <c r="K20" i="12"/>
  <c r="B22" i="12"/>
  <c r="C22" i="12" s="1"/>
  <c r="K22" i="12"/>
  <c r="H23" i="12"/>
  <c r="E26" i="12"/>
  <c r="J27" i="12"/>
  <c r="L31" i="12"/>
  <c r="H32" i="12"/>
  <c r="J34" i="12"/>
  <c r="B34" i="12"/>
  <c r="C34" i="12" s="1"/>
  <c r="H34" i="12"/>
  <c r="L34" i="12"/>
  <c r="I35" i="12"/>
  <c r="D37" i="12"/>
  <c r="E40" i="12"/>
  <c r="B41" i="12"/>
  <c r="C41" i="12" s="1"/>
  <c r="L41" i="12"/>
  <c r="E44" i="12"/>
  <c r="I46" i="12"/>
  <c r="G49" i="12"/>
  <c r="E49" i="12"/>
  <c r="K49" i="12"/>
  <c r="I50" i="12"/>
  <c r="G51" i="12"/>
  <c r="L56" i="12"/>
  <c r="J56" i="12"/>
  <c r="B56" i="12"/>
  <c r="C56" i="12" s="1"/>
  <c r="H57" i="12"/>
  <c r="I57" i="12"/>
  <c r="F57" i="12"/>
  <c r="L57" i="12"/>
  <c r="D69" i="12"/>
  <c r="M69" i="12"/>
  <c r="D84" i="12"/>
  <c r="M91" i="12"/>
  <c r="N14" i="14"/>
  <c r="F14" i="14"/>
  <c r="S14" i="14"/>
  <c r="K14" i="14"/>
  <c r="C14" i="14"/>
  <c r="U14" i="14"/>
  <c r="J14" i="14"/>
  <c r="T14" i="14"/>
  <c r="I14" i="14"/>
  <c r="R14" i="14"/>
  <c r="H14" i="14"/>
  <c r="Q14" i="14"/>
  <c r="G14" i="14"/>
  <c r="P14" i="14"/>
  <c r="E14" i="14"/>
  <c r="O14" i="14"/>
  <c r="D14" i="14"/>
  <c r="M14" i="14"/>
  <c r="B14" i="14"/>
  <c r="F2" i="12"/>
  <c r="I3" i="12"/>
  <c r="L4" i="12"/>
  <c r="I7" i="12"/>
  <c r="E8" i="12"/>
  <c r="J9" i="12"/>
  <c r="F10" i="12"/>
  <c r="B11" i="12"/>
  <c r="C11" i="12" s="1"/>
  <c r="L11" i="12"/>
  <c r="F17" i="12"/>
  <c r="B18" i="12"/>
  <c r="C18" i="12" s="1"/>
  <c r="K18" i="12"/>
  <c r="G19" i="12"/>
  <c r="L20" i="12"/>
  <c r="I23" i="12"/>
  <c r="E24" i="12"/>
  <c r="J25" i="12"/>
  <c r="F26" i="12"/>
  <c r="B27" i="12"/>
  <c r="C27" i="12" s="1"/>
  <c r="L27" i="12"/>
  <c r="F33" i="12"/>
  <c r="F38" i="12"/>
  <c r="L38" i="12"/>
  <c r="K38" i="12"/>
  <c r="F40" i="12"/>
  <c r="J42" i="12"/>
  <c r="B42" i="12"/>
  <c r="C42" i="12" s="1"/>
  <c r="H42" i="12"/>
  <c r="L42" i="12"/>
  <c r="G44" i="12"/>
  <c r="D45" i="12"/>
  <c r="E48" i="12"/>
  <c r="B49" i="12"/>
  <c r="C49" i="12" s="1"/>
  <c r="L49" i="12"/>
  <c r="H51" i="12"/>
  <c r="E52" i="12"/>
  <c r="B57" i="12"/>
  <c r="C57" i="12" s="1"/>
  <c r="I62" i="12"/>
  <c r="H65" i="12"/>
  <c r="L65" i="12"/>
  <c r="K65" i="12"/>
  <c r="B65" i="12"/>
  <c r="C65" i="12" s="1"/>
  <c r="I65" i="12"/>
  <c r="F66" i="12"/>
  <c r="H73" i="12"/>
  <c r="I73" i="12"/>
  <c r="G73" i="12"/>
  <c r="F73" i="12"/>
  <c r="K73" i="12"/>
  <c r="B73" i="12"/>
  <c r="C73" i="12" s="1"/>
  <c r="M75" i="12"/>
  <c r="M83" i="12"/>
  <c r="D83" i="12"/>
  <c r="H89" i="12"/>
  <c r="I89" i="12"/>
  <c r="G89" i="12"/>
  <c r="F89" i="12"/>
  <c r="E89" i="12"/>
  <c r="K89" i="12"/>
  <c r="B89" i="12"/>
  <c r="C89" i="12" s="1"/>
  <c r="G94" i="12"/>
  <c r="F94" i="12"/>
  <c r="E94" i="12"/>
  <c r="L94" i="12"/>
  <c r="K94" i="12"/>
  <c r="B94" i="12"/>
  <c r="C94" i="12" s="1"/>
  <c r="I94" i="12"/>
  <c r="L14" i="14"/>
  <c r="U22" i="14"/>
  <c r="M22" i="14"/>
  <c r="E22" i="14"/>
  <c r="T22" i="14"/>
  <c r="K22" i="14"/>
  <c r="B22" i="14"/>
  <c r="R22" i="14"/>
  <c r="I22" i="14"/>
  <c r="Q22" i="14"/>
  <c r="H22" i="14"/>
  <c r="N22" i="14"/>
  <c r="L22" i="14"/>
  <c r="J22" i="14"/>
  <c r="G22" i="14"/>
  <c r="F22" i="14"/>
  <c r="S22" i="14"/>
  <c r="D22" i="14"/>
  <c r="P22" i="14"/>
  <c r="C22" i="14"/>
  <c r="G2" i="12"/>
  <c r="E6" i="12"/>
  <c r="J7" i="12"/>
  <c r="G10" i="12"/>
  <c r="J16" i="12"/>
  <c r="B16" i="12"/>
  <c r="C16" i="12" s="1"/>
  <c r="K16" i="12"/>
  <c r="G17" i="12"/>
  <c r="H19" i="12"/>
  <c r="E22" i="12"/>
  <c r="J23" i="12"/>
  <c r="G26" i="12"/>
  <c r="J32" i="12"/>
  <c r="B32" i="12"/>
  <c r="C32" i="12" s="1"/>
  <c r="K32" i="12"/>
  <c r="G33" i="12"/>
  <c r="E35" i="12"/>
  <c r="K35" i="12"/>
  <c r="L35" i="12"/>
  <c r="I44" i="12"/>
  <c r="F46" i="12"/>
  <c r="L46" i="12"/>
  <c r="K46" i="12"/>
  <c r="F48" i="12"/>
  <c r="J50" i="12"/>
  <c r="B50" i="12"/>
  <c r="C50" i="12" s="1"/>
  <c r="H50" i="12"/>
  <c r="L50" i="12"/>
  <c r="I51" i="12"/>
  <c r="G52" i="12"/>
  <c r="K58" i="12"/>
  <c r="E58" i="12"/>
  <c r="L58" i="12"/>
  <c r="B58" i="12"/>
  <c r="C58" i="12" s="1"/>
  <c r="G78" i="12"/>
  <c r="F78" i="12"/>
  <c r="E78" i="12"/>
  <c r="L78" i="12"/>
  <c r="K78" i="12"/>
  <c r="B78" i="12"/>
  <c r="C78" i="12" s="1"/>
  <c r="I78" i="12"/>
  <c r="D85" i="12"/>
  <c r="M85" i="12"/>
  <c r="M92" i="12"/>
  <c r="D92" i="12"/>
  <c r="O22" i="14"/>
  <c r="H2" i="12"/>
  <c r="J5" i="12"/>
  <c r="F6" i="12"/>
  <c r="B7" i="12"/>
  <c r="C7" i="12" s="1"/>
  <c r="K7" i="12"/>
  <c r="G8" i="12"/>
  <c r="L9" i="12"/>
  <c r="I10" i="12"/>
  <c r="E11" i="12"/>
  <c r="J12" i="12"/>
  <c r="J14" i="12"/>
  <c r="F15" i="12"/>
  <c r="L16" i="12"/>
  <c r="H17" i="12"/>
  <c r="I19" i="12"/>
  <c r="E20" i="12"/>
  <c r="F22" i="12"/>
  <c r="B23" i="12"/>
  <c r="C23" i="12" s="1"/>
  <c r="K23" i="12"/>
  <c r="G24" i="12"/>
  <c r="L25" i="12"/>
  <c r="I26" i="12"/>
  <c r="E27" i="12"/>
  <c r="J28" i="12"/>
  <c r="J30" i="12"/>
  <c r="F31" i="12"/>
  <c r="L32" i="12"/>
  <c r="H33" i="12"/>
  <c r="E34" i="12"/>
  <c r="B35" i="12"/>
  <c r="C35" i="12" s="1"/>
  <c r="H36" i="12"/>
  <c r="F36" i="12"/>
  <c r="K36" i="12"/>
  <c r="H40" i="12"/>
  <c r="F41" i="12"/>
  <c r="E43" i="12"/>
  <c r="K43" i="12"/>
  <c r="L43" i="12"/>
  <c r="B46" i="12"/>
  <c r="C46" i="12" s="1"/>
  <c r="G48" i="12"/>
  <c r="I52" i="12"/>
  <c r="F54" i="12"/>
  <c r="L54" i="12"/>
  <c r="K54" i="12"/>
  <c r="F56" i="12"/>
  <c r="L62" i="12"/>
  <c r="E64" i="12"/>
  <c r="H64" i="12"/>
  <c r="G64" i="12"/>
  <c r="F64" i="12"/>
  <c r="L64" i="12"/>
  <c r="F65" i="12"/>
  <c r="L66" i="12"/>
  <c r="J71" i="12"/>
  <c r="B71" i="12"/>
  <c r="C71" i="12" s="1"/>
  <c r="G71" i="12"/>
  <c r="F71" i="12"/>
  <c r="E71" i="12"/>
  <c r="L71" i="12"/>
  <c r="I71" i="12"/>
  <c r="E73" i="12"/>
  <c r="M76" i="12"/>
  <c r="D76" i="12"/>
  <c r="H78" i="12"/>
  <c r="J89" i="12"/>
  <c r="D93" i="12"/>
  <c r="M93" i="12"/>
  <c r="J94" i="12"/>
  <c r="K98" i="12"/>
  <c r="I98" i="12"/>
  <c r="H98" i="12"/>
  <c r="G98" i="12"/>
  <c r="F98" i="12"/>
  <c r="E98" i="12"/>
  <c r="L98" i="12"/>
  <c r="B98" i="12"/>
  <c r="C98" i="12" s="1"/>
  <c r="J10" i="12"/>
  <c r="I17" i="12"/>
  <c r="J19" i="12"/>
  <c r="J26" i="12"/>
  <c r="I33" i="12"/>
  <c r="H44" i="12"/>
  <c r="F44" i="12"/>
  <c r="K44" i="12"/>
  <c r="E51" i="12"/>
  <c r="K51" i="12"/>
  <c r="L51" i="12"/>
  <c r="J52" i="12"/>
  <c r="M54" i="12"/>
  <c r="D77" i="12"/>
  <c r="M77" i="12"/>
  <c r="K82" i="12"/>
  <c r="I82" i="12"/>
  <c r="H82" i="12"/>
  <c r="G82" i="12"/>
  <c r="F82" i="12"/>
  <c r="E82" i="12"/>
  <c r="L82" i="12"/>
  <c r="B82" i="12"/>
  <c r="C82" i="12" s="1"/>
  <c r="M96" i="12"/>
  <c r="D96" i="12"/>
  <c r="M100" i="12"/>
  <c r="D100" i="12"/>
  <c r="P12" i="14"/>
  <c r="H12" i="14"/>
  <c r="U12" i="14"/>
  <c r="M12" i="14"/>
  <c r="E12" i="14"/>
  <c r="T12" i="14"/>
  <c r="J12" i="14"/>
  <c r="S12" i="14"/>
  <c r="I12" i="14"/>
  <c r="R12" i="14"/>
  <c r="G12" i="14"/>
  <c r="Q12" i="14"/>
  <c r="F12" i="14"/>
  <c r="O12" i="14"/>
  <c r="D12" i="14"/>
  <c r="N12" i="14"/>
  <c r="C12" i="14"/>
  <c r="L12" i="14"/>
  <c r="B12" i="14"/>
  <c r="G74" i="12"/>
  <c r="J80" i="12"/>
  <c r="J96" i="12"/>
  <c r="I2" i="14"/>
  <c r="S5" i="14"/>
  <c r="K5" i="14"/>
  <c r="C5" i="14"/>
  <c r="J5" i="14"/>
  <c r="T5" i="14"/>
  <c r="O9" i="14"/>
  <c r="G9" i="14"/>
  <c r="T9" i="14"/>
  <c r="L9" i="14"/>
  <c r="D9" i="14"/>
  <c r="K9" i="14"/>
  <c r="R10" i="14"/>
  <c r="J10" i="14"/>
  <c r="B10" i="14"/>
  <c r="O10" i="14"/>
  <c r="G10" i="14"/>
  <c r="L10" i="14"/>
  <c r="U11" i="14"/>
  <c r="M11" i="14"/>
  <c r="E11" i="14"/>
  <c r="R11" i="14"/>
  <c r="J11" i="14"/>
  <c r="B11" i="14"/>
  <c r="L11" i="14"/>
  <c r="J17" i="14"/>
  <c r="U30" i="14"/>
  <c r="M30" i="14"/>
  <c r="E30" i="14"/>
  <c r="P30" i="14"/>
  <c r="G30" i="14"/>
  <c r="O30" i="14"/>
  <c r="F30" i="14"/>
  <c r="N30" i="14"/>
  <c r="D30" i="14"/>
  <c r="L30" i="14"/>
  <c r="C30" i="14"/>
  <c r="S30" i="14"/>
  <c r="R2" i="14"/>
  <c r="J2" i="14"/>
  <c r="B2" i="14"/>
  <c r="K2" i="14"/>
  <c r="T2" i="14"/>
  <c r="T27" i="14"/>
  <c r="L27" i="14"/>
  <c r="D27" i="14"/>
  <c r="O27" i="14"/>
  <c r="F27" i="14"/>
  <c r="N27" i="14"/>
  <c r="E27" i="14"/>
  <c r="M27" i="14"/>
  <c r="C27" i="14"/>
  <c r="U27" i="14"/>
  <c r="K27" i="14"/>
  <c r="B27" i="14"/>
  <c r="S27" i="14"/>
  <c r="N33" i="14"/>
  <c r="F33" i="14"/>
  <c r="Q33" i="14"/>
  <c r="H33" i="14"/>
  <c r="P33" i="14"/>
  <c r="G33" i="14"/>
  <c r="O33" i="14"/>
  <c r="E33" i="14"/>
  <c r="M33" i="14"/>
  <c r="D33" i="14"/>
  <c r="S33" i="14"/>
  <c r="J67" i="12"/>
  <c r="J69" i="12"/>
  <c r="F70" i="12"/>
  <c r="I74" i="12"/>
  <c r="L80" i="12"/>
  <c r="I81" i="12"/>
  <c r="J83" i="12"/>
  <c r="J85" i="12"/>
  <c r="I90" i="12"/>
  <c r="L96" i="12"/>
  <c r="I97" i="12"/>
  <c r="J99" i="12"/>
  <c r="J101" i="12"/>
  <c r="C2" i="14"/>
  <c r="L2" i="14"/>
  <c r="U2" i="14"/>
  <c r="I3" i="14"/>
  <c r="D5" i="14"/>
  <c r="M5" i="14"/>
  <c r="N6" i="14"/>
  <c r="F6" i="14"/>
  <c r="J6" i="14"/>
  <c r="S6" i="14"/>
  <c r="C9" i="14"/>
  <c r="N9" i="14"/>
  <c r="D10" i="14"/>
  <c r="N10" i="14"/>
  <c r="D11" i="14"/>
  <c r="O11" i="14"/>
  <c r="N17" i="14"/>
  <c r="F17" i="14"/>
  <c r="Q17" i="14"/>
  <c r="H17" i="14"/>
  <c r="M17" i="14"/>
  <c r="D17" i="14"/>
  <c r="L17" i="14"/>
  <c r="P23" i="14"/>
  <c r="H23" i="14"/>
  <c r="R23" i="14"/>
  <c r="I23" i="14"/>
  <c r="O23" i="14"/>
  <c r="F23" i="14"/>
  <c r="N23" i="14"/>
  <c r="E23" i="14"/>
  <c r="M23" i="14"/>
  <c r="G27" i="14"/>
  <c r="H30" i="14"/>
  <c r="B33" i="14"/>
  <c r="T33" i="14"/>
  <c r="J74" i="12"/>
  <c r="J81" i="12"/>
  <c r="J90" i="12"/>
  <c r="J97" i="12"/>
  <c r="D2" i="14"/>
  <c r="M2" i="14"/>
  <c r="U3" i="14"/>
  <c r="M3" i="14"/>
  <c r="E3" i="14"/>
  <c r="J3" i="14"/>
  <c r="S3" i="14"/>
  <c r="E5" i="14"/>
  <c r="N5" i="14"/>
  <c r="B6" i="14"/>
  <c r="K6" i="14"/>
  <c r="T6" i="14"/>
  <c r="E9" i="14"/>
  <c r="P9" i="14"/>
  <c r="E10" i="14"/>
  <c r="P10" i="14"/>
  <c r="F11" i="14"/>
  <c r="P11" i="14"/>
  <c r="B17" i="14"/>
  <c r="O17" i="14"/>
  <c r="B23" i="14"/>
  <c r="Q23" i="14"/>
  <c r="H27" i="14"/>
  <c r="I30" i="14"/>
  <c r="C33" i="14"/>
  <c r="U33" i="14"/>
  <c r="G39" i="12"/>
  <c r="G47" i="12"/>
  <c r="G55" i="12"/>
  <c r="H59" i="12"/>
  <c r="H61" i="12"/>
  <c r="L67" i="12"/>
  <c r="I70" i="12"/>
  <c r="J72" i="12"/>
  <c r="B74" i="12"/>
  <c r="C74" i="12" s="1"/>
  <c r="L74" i="12"/>
  <c r="H75" i="12"/>
  <c r="H77" i="12"/>
  <c r="F80" i="12"/>
  <c r="B81" i="12"/>
  <c r="C81" i="12" s="1"/>
  <c r="K81" i="12"/>
  <c r="L83" i="12"/>
  <c r="I86" i="12"/>
  <c r="J88" i="12"/>
  <c r="B90" i="12"/>
  <c r="C90" i="12" s="1"/>
  <c r="L90" i="12"/>
  <c r="H91" i="12"/>
  <c r="H93" i="12"/>
  <c r="F96" i="12"/>
  <c r="B97" i="12"/>
  <c r="C97" i="12" s="1"/>
  <c r="K97" i="12"/>
  <c r="L99" i="12"/>
  <c r="I102" i="12"/>
  <c r="E2" i="14"/>
  <c r="N2" i="14"/>
  <c r="B3" i="14"/>
  <c r="K3" i="14"/>
  <c r="T3" i="14"/>
  <c r="I4" i="14"/>
  <c r="F5" i="14"/>
  <c r="O5" i="14"/>
  <c r="C6" i="14"/>
  <c r="L6" i="14"/>
  <c r="U6" i="14"/>
  <c r="F9" i="14"/>
  <c r="Q9" i="14"/>
  <c r="F10" i="14"/>
  <c r="Q10" i="14"/>
  <c r="G11" i="14"/>
  <c r="Q11" i="14"/>
  <c r="C17" i="14"/>
  <c r="P17" i="14"/>
  <c r="O20" i="14"/>
  <c r="G20" i="14"/>
  <c r="Q20" i="14"/>
  <c r="H20" i="14"/>
  <c r="N20" i="14"/>
  <c r="E20" i="14"/>
  <c r="M20" i="14"/>
  <c r="D20" i="14"/>
  <c r="P20" i="14"/>
  <c r="C23" i="14"/>
  <c r="S23" i="14"/>
  <c r="I27" i="14"/>
  <c r="J30" i="14"/>
  <c r="I33" i="14"/>
  <c r="J63" i="12"/>
  <c r="B63" i="12"/>
  <c r="C63" i="12" s="1"/>
  <c r="K63" i="12"/>
  <c r="J70" i="12"/>
  <c r="J79" i="12"/>
  <c r="B79" i="12"/>
  <c r="C79" i="12" s="1"/>
  <c r="K79" i="12"/>
  <c r="G80" i="12"/>
  <c r="L81" i="12"/>
  <c r="E85" i="12"/>
  <c r="J86" i="12"/>
  <c r="I91" i="12"/>
  <c r="J95" i="12"/>
  <c r="B95" i="12"/>
  <c r="C95" i="12" s="1"/>
  <c r="K95" i="12"/>
  <c r="G96" i="12"/>
  <c r="L97" i="12"/>
  <c r="E101" i="12"/>
  <c r="J102" i="12"/>
  <c r="F2" i="14"/>
  <c r="O2" i="14"/>
  <c r="C3" i="14"/>
  <c r="L3" i="14"/>
  <c r="P4" i="14"/>
  <c r="H4" i="14"/>
  <c r="J4" i="14"/>
  <c r="S4" i="14"/>
  <c r="G5" i="14"/>
  <c r="P5" i="14"/>
  <c r="D6" i="14"/>
  <c r="M6" i="14"/>
  <c r="H9" i="14"/>
  <c r="R9" i="14"/>
  <c r="H10" i="14"/>
  <c r="S10" i="14"/>
  <c r="H11" i="14"/>
  <c r="S11" i="14"/>
  <c r="E17" i="14"/>
  <c r="R17" i="14"/>
  <c r="B20" i="14"/>
  <c r="R20" i="14"/>
  <c r="D23" i="14"/>
  <c r="T23" i="14"/>
  <c r="J27" i="14"/>
  <c r="K30" i="14"/>
  <c r="J33" i="14"/>
  <c r="J59" i="12"/>
  <c r="J61" i="12"/>
  <c r="L63" i="12"/>
  <c r="E67" i="12"/>
  <c r="F69" i="12"/>
  <c r="B70" i="12"/>
  <c r="C70" i="12" s="1"/>
  <c r="K70" i="12"/>
  <c r="E74" i="12"/>
  <c r="J75" i="12"/>
  <c r="J77" i="12"/>
  <c r="L79" i="12"/>
  <c r="H80" i="12"/>
  <c r="E83" i="12"/>
  <c r="F85" i="12"/>
  <c r="B86" i="12"/>
  <c r="C86" i="12" s="1"/>
  <c r="K86" i="12"/>
  <c r="E90" i="12"/>
  <c r="J91" i="12"/>
  <c r="J93" i="12"/>
  <c r="L95" i="12"/>
  <c r="H96" i="12"/>
  <c r="E99" i="12"/>
  <c r="F101" i="12"/>
  <c r="B102" i="12"/>
  <c r="C102" i="12" s="1"/>
  <c r="K102" i="12"/>
  <c r="G2" i="14"/>
  <c r="P2" i="14"/>
  <c r="D3" i="14"/>
  <c r="N3" i="14"/>
  <c r="B4" i="14"/>
  <c r="K4" i="14"/>
  <c r="T4" i="14"/>
  <c r="H5" i="14"/>
  <c r="Q5" i="14"/>
  <c r="E6" i="14"/>
  <c r="O6" i="14"/>
  <c r="I9" i="14"/>
  <c r="S9" i="14"/>
  <c r="I10" i="14"/>
  <c r="T10" i="14"/>
  <c r="I11" i="14"/>
  <c r="T11" i="14"/>
  <c r="G17" i="14"/>
  <c r="S17" i="14"/>
  <c r="C20" i="14"/>
  <c r="S20" i="14"/>
  <c r="G23" i="14"/>
  <c r="U23" i="14"/>
  <c r="P27" i="14"/>
  <c r="R29" i="14"/>
  <c r="J29" i="14"/>
  <c r="B29" i="14"/>
  <c r="S29" i="14"/>
  <c r="I29" i="14"/>
  <c r="Q29" i="14"/>
  <c r="H29" i="14"/>
  <c r="P29" i="14"/>
  <c r="G29" i="14"/>
  <c r="O29" i="14"/>
  <c r="F29" i="14"/>
  <c r="T29" i="14"/>
  <c r="Q30" i="14"/>
  <c r="K33" i="14"/>
  <c r="P44" i="14"/>
  <c r="H44" i="14"/>
  <c r="O44" i="14"/>
  <c r="G44" i="14"/>
  <c r="K44" i="14"/>
  <c r="U44" i="14"/>
  <c r="N46" i="14"/>
  <c r="F46" i="14"/>
  <c r="U46" i="14"/>
  <c r="M46" i="14"/>
  <c r="E46" i="14"/>
  <c r="K46" i="14"/>
  <c r="O49" i="14"/>
  <c r="G49" i="14"/>
  <c r="N49" i="14"/>
  <c r="F49" i="14"/>
  <c r="K49" i="14"/>
  <c r="U49" i="14"/>
  <c r="N53" i="14"/>
  <c r="K57" i="14"/>
  <c r="U43" i="14"/>
  <c r="M43" i="14"/>
  <c r="E43" i="14"/>
  <c r="T43" i="14"/>
  <c r="L43" i="14"/>
  <c r="D43" i="14"/>
  <c r="K43" i="14"/>
  <c r="S45" i="14"/>
  <c r="K45" i="14"/>
  <c r="C45" i="14"/>
  <c r="R45" i="14"/>
  <c r="J45" i="14"/>
  <c r="B45" i="14"/>
  <c r="M45" i="14"/>
  <c r="T48" i="14"/>
  <c r="L48" i="14"/>
  <c r="D48" i="14"/>
  <c r="S48" i="14"/>
  <c r="K48" i="14"/>
  <c r="C48" i="14"/>
  <c r="M48" i="14"/>
  <c r="N59" i="14"/>
  <c r="F59" i="14"/>
  <c r="U59" i="14"/>
  <c r="M59" i="14"/>
  <c r="E59" i="14"/>
  <c r="T59" i="14"/>
  <c r="L59" i="14"/>
  <c r="D59" i="14"/>
  <c r="S59" i="14"/>
  <c r="K59" i="14"/>
  <c r="C59" i="14"/>
  <c r="R59" i="14"/>
  <c r="J59" i="14"/>
  <c r="B59" i="14"/>
  <c r="P101" i="14"/>
  <c r="H101" i="14"/>
  <c r="O101" i="14"/>
  <c r="G101" i="14"/>
  <c r="N101" i="14"/>
  <c r="F101" i="14"/>
  <c r="U101" i="14"/>
  <c r="M101" i="14"/>
  <c r="E101" i="14"/>
  <c r="T101" i="14"/>
  <c r="L101" i="14"/>
  <c r="D101" i="14"/>
  <c r="R101" i="14"/>
  <c r="J101" i="14"/>
  <c r="B101" i="14"/>
  <c r="S101" i="14"/>
  <c r="Q101" i="14"/>
  <c r="K101" i="14"/>
  <c r="I101" i="14"/>
  <c r="C101" i="14"/>
  <c r="T53" i="14"/>
  <c r="L53" i="14"/>
  <c r="D53" i="14"/>
  <c r="S53" i="14"/>
  <c r="K53" i="14"/>
  <c r="C53" i="14"/>
  <c r="R53" i="14"/>
  <c r="J53" i="14"/>
  <c r="B53" i="14"/>
  <c r="P53" i="14"/>
  <c r="H53" i="14"/>
  <c r="Q53" i="14"/>
  <c r="P57" i="14"/>
  <c r="H57" i="14"/>
  <c r="O57" i="14"/>
  <c r="G57" i="14"/>
  <c r="N57" i="14"/>
  <c r="F57" i="14"/>
  <c r="T57" i="14"/>
  <c r="L57" i="14"/>
  <c r="D57" i="14"/>
  <c r="Q57" i="14"/>
  <c r="I8" i="14"/>
  <c r="Q8" i="14"/>
  <c r="I16" i="14"/>
  <c r="Q16" i="14"/>
  <c r="R21" i="14"/>
  <c r="J21" i="14"/>
  <c r="B21" i="14"/>
  <c r="K21" i="14"/>
  <c r="T21" i="14"/>
  <c r="I25" i="14"/>
  <c r="I28" i="14"/>
  <c r="P31" i="14"/>
  <c r="H31" i="14"/>
  <c r="J31" i="14"/>
  <c r="S31" i="14"/>
  <c r="I36" i="14"/>
  <c r="S36" i="14"/>
  <c r="I38" i="14"/>
  <c r="S38" i="14"/>
  <c r="I41" i="14"/>
  <c r="S41" i="14"/>
  <c r="C43" i="14"/>
  <c r="O43" i="14"/>
  <c r="D44" i="14"/>
  <c r="N44" i="14"/>
  <c r="E45" i="14"/>
  <c r="O45" i="14"/>
  <c r="D46" i="14"/>
  <c r="P46" i="14"/>
  <c r="E48" i="14"/>
  <c r="O48" i="14"/>
  <c r="D49" i="14"/>
  <c r="P49" i="14"/>
  <c r="E53" i="14"/>
  <c r="U53" i="14"/>
  <c r="B57" i="14"/>
  <c r="R57" i="14"/>
  <c r="H59" i="14"/>
  <c r="J62" i="14"/>
  <c r="N25" i="14"/>
  <c r="F25" i="14"/>
  <c r="J25" i="14"/>
  <c r="S25" i="14"/>
  <c r="O28" i="14"/>
  <c r="G28" i="14"/>
  <c r="J28" i="14"/>
  <c r="S28" i="14"/>
  <c r="J36" i="14"/>
  <c r="J38" i="14"/>
  <c r="J41" i="14"/>
  <c r="F43" i="14"/>
  <c r="P43" i="14"/>
  <c r="E44" i="14"/>
  <c r="Q44" i="14"/>
  <c r="F45" i="14"/>
  <c r="P45" i="14"/>
  <c r="G46" i="14"/>
  <c r="Q46" i="14"/>
  <c r="F48" i="14"/>
  <c r="P48" i="14"/>
  <c r="E49" i="14"/>
  <c r="Q49" i="14"/>
  <c r="N51" i="14"/>
  <c r="F51" i="14"/>
  <c r="U51" i="14"/>
  <c r="M51" i="14"/>
  <c r="E51" i="14"/>
  <c r="T51" i="14"/>
  <c r="L51" i="14"/>
  <c r="D51" i="14"/>
  <c r="R51" i="14"/>
  <c r="J51" i="14"/>
  <c r="B51" i="14"/>
  <c r="Q51" i="14"/>
  <c r="F53" i="14"/>
  <c r="O54" i="14"/>
  <c r="G54" i="14"/>
  <c r="N54" i="14"/>
  <c r="F54" i="14"/>
  <c r="U54" i="14"/>
  <c r="M54" i="14"/>
  <c r="E54" i="14"/>
  <c r="S54" i="14"/>
  <c r="K54" i="14"/>
  <c r="C54" i="14"/>
  <c r="Q54" i="14"/>
  <c r="C57" i="14"/>
  <c r="S57" i="14"/>
  <c r="I59" i="14"/>
  <c r="P36" i="14"/>
  <c r="H36" i="14"/>
  <c r="O36" i="14"/>
  <c r="G36" i="14"/>
  <c r="K36" i="14"/>
  <c r="U36" i="14"/>
  <c r="N38" i="14"/>
  <c r="F38" i="14"/>
  <c r="U38" i="14"/>
  <c r="M38" i="14"/>
  <c r="E38" i="14"/>
  <c r="K38" i="14"/>
  <c r="O41" i="14"/>
  <c r="G41" i="14"/>
  <c r="N41" i="14"/>
  <c r="F41" i="14"/>
  <c r="K41" i="14"/>
  <c r="U41" i="14"/>
  <c r="G43" i="14"/>
  <c r="Q43" i="14"/>
  <c r="F44" i="14"/>
  <c r="R44" i="14"/>
  <c r="G45" i="14"/>
  <c r="Q45" i="14"/>
  <c r="H46" i="14"/>
  <c r="R46" i="14"/>
  <c r="G48" i="14"/>
  <c r="Q48" i="14"/>
  <c r="H49" i="14"/>
  <c r="R49" i="14"/>
  <c r="G53" i="14"/>
  <c r="E57" i="14"/>
  <c r="U57" i="14"/>
  <c r="O59" i="14"/>
  <c r="I7" i="14"/>
  <c r="D8" i="14"/>
  <c r="L8" i="14"/>
  <c r="I15" i="14"/>
  <c r="D16" i="14"/>
  <c r="L16" i="14"/>
  <c r="T19" i="14"/>
  <c r="L19" i="14"/>
  <c r="D19" i="14"/>
  <c r="J19" i="14"/>
  <c r="S19" i="14"/>
  <c r="E21" i="14"/>
  <c r="N21" i="14"/>
  <c r="C25" i="14"/>
  <c r="L25" i="14"/>
  <c r="U25" i="14"/>
  <c r="C28" i="14"/>
  <c r="L28" i="14"/>
  <c r="U28" i="14"/>
  <c r="D31" i="14"/>
  <c r="M31" i="14"/>
  <c r="S32" i="14"/>
  <c r="K32" i="14"/>
  <c r="C32" i="14"/>
  <c r="J32" i="14"/>
  <c r="T32" i="14"/>
  <c r="U35" i="14"/>
  <c r="M35" i="14"/>
  <c r="E35" i="14"/>
  <c r="T35" i="14"/>
  <c r="L35" i="14"/>
  <c r="D35" i="14"/>
  <c r="K35" i="14"/>
  <c r="B36" i="14"/>
  <c r="L36" i="14"/>
  <c r="S37" i="14"/>
  <c r="K37" i="14"/>
  <c r="C37" i="14"/>
  <c r="R37" i="14"/>
  <c r="J37" i="14"/>
  <c r="B37" i="14"/>
  <c r="M37" i="14"/>
  <c r="B38" i="14"/>
  <c r="L38" i="14"/>
  <c r="T40" i="14"/>
  <c r="L40" i="14"/>
  <c r="D40" i="14"/>
  <c r="S40" i="14"/>
  <c r="K40" i="14"/>
  <c r="C40" i="14"/>
  <c r="M40" i="14"/>
  <c r="B41" i="14"/>
  <c r="L41" i="14"/>
  <c r="H43" i="14"/>
  <c r="R43" i="14"/>
  <c r="I44" i="14"/>
  <c r="S44" i="14"/>
  <c r="H45" i="14"/>
  <c r="T45" i="14"/>
  <c r="I46" i="14"/>
  <c r="S46" i="14"/>
  <c r="H48" i="14"/>
  <c r="R48" i="14"/>
  <c r="I49" i="14"/>
  <c r="S49" i="14"/>
  <c r="G51" i="14"/>
  <c r="I53" i="14"/>
  <c r="D54" i="14"/>
  <c r="T54" i="14"/>
  <c r="I57" i="14"/>
  <c r="P59" i="14"/>
  <c r="R73" i="14"/>
  <c r="J73" i="14"/>
  <c r="B73" i="14"/>
  <c r="S73" i="14"/>
  <c r="I73" i="14"/>
  <c r="Q73" i="14"/>
  <c r="H73" i="14"/>
  <c r="P73" i="14"/>
  <c r="G73" i="14"/>
  <c r="O73" i="14"/>
  <c r="F73" i="14"/>
  <c r="N73" i="14"/>
  <c r="E73" i="14"/>
  <c r="M73" i="14"/>
  <c r="D73" i="14"/>
  <c r="M53" i="14"/>
  <c r="J57" i="14"/>
  <c r="O62" i="14"/>
  <c r="G62" i="14"/>
  <c r="N62" i="14"/>
  <c r="F62" i="14"/>
  <c r="U62" i="14"/>
  <c r="M62" i="14"/>
  <c r="E62" i="14"/>
  <c r="T62" i="14"/>
  <c r="L62" i="14"/>
  <c r="D62" i="14"/>
  <c r="S62" i="14"/>
  <c r="K62" i="14"/>
  <c r="C62" i="14"/>
  <c r="O64" i="14"/>
  <c r="G64" i="14"/>
  <c r="P64" i="14"/>
  <c r="F64" i="14"/>
  <c r="N64" i="14"/>
  <c r="E64" i="14"/>
  <c r="M64" i="14"/>
  <c r="D64" i="14"/>
  <c r="U64" i="14"/>
  <c r="L64" i="14"/>
  <c r="C64" i="14"/>
  <c r="T64" i="14"/>
  <c r="K64" i="14"/>
  <c r="B64" i="14"/>
  <c r="P67" i="14"/>
  <c r="H67" i="14"/>
  <c r="Q67" i="14"/>
  <c r="G67" i="14"/>
  <c r="O67" i="14"/>
  <c r="F67" i="14"/>
  <c r="N67" i="14"/>
  <c r="E67" i="14"/>
  <c r="M67" i="14"/>
  <c r="D67" i="14"/>
  <c r="U67" i="14"/>
  <c r="L67" i="14"/>
  <c r="C67" i="14"/>
  <c r="C73" i="14"/>
  <c r="N77" i="14"/>
  <c r="F77" i="14"/>
  <c r="J77" i="14"/>
  <c r="S77" i="14"/>
  <c r="O80" i="14"/>
  <c r="G80" i="14"/>
  <c r="J80" i="14"/>
  <c r="S80" i="14"/>
  <c r="X3" i="15"/>
  <c r="W3" i="15"/>
  <c r="AB3" i="15"/>
  <c r="D3" i="15"/>
  <c r="Z3" i="15"/>
  <c r="B3" i="15"/>
  <c r="AB20" i="15"/>
  <c r="D20" i="15"/>
  <c r="AA20" i="15"/>
  <c r="C20" i="15"/>
  <c r="X20" i="15"/>
  <c r="Z20" i="15"/>
  <c r="Y20" i="15"/>
  <c r="W20" i="15"/>
  <c r="B20" i="15"/>
  <c r="E52" i="14"/>
  <c r="M52" i="14"/>
  <c r="U52" i="14"/>
  <c r="I56" i="14"/>
  <c r="Q56" i="14"/>
  <c r="H61" i="14"/>
  <c r="P61" i="14"/>
  <c r="I68" i="14"/>
  <c r="I71" i="14"/>
  <c r="U74" i="14"/>
  <c r="M74" i="14"/>
  <c r="E74" i="14"/>
  <c r="J74" i="14"/>
  <c r="S74" i="14"/>
  <c r="E76" i="14"/>
  <c r="N76" i="14"/>
  <c r="B77" i="14"/>
  <c r="K77" i="14"/>
  <c r="T77" i="14"/>
  <c r="E79" i="14"/>
  <c r="N79" i="14"/>
  <c r="B80" i="14"/>
  <c r="K80" i="14"/>
  <c r="T80" i="14"/>
  <c r="J83" i="14"/>
  <c r="N85" i="14"/>
  <c r="F85" i="14"/>
  <c r="U85" i="14"/>
  <c r="M85" i="14"/>
  <c r="E85" i="14"/>
  <c r="T85" i="14"/>
  <c r="L85" i="14"/>
  <c r="D85" i="14"/>
  <c r="O85" i="14"/>
  <c r="T87" i="14"/>
  <c r="L87" i="14"/>
  <c r="D87" i="14"/>
  <c r="S87" i="14"/>
  <c r="K87" i="14"/>
  <c r="C87" i="14"/>
  <c r="R87" i="14"/>
  <c r="J87" i="14"/>
  <c r="B87" i="14"/>
  <c r="O87" i="14"/>
  <c r="O90" i="14"/>
  <c r="G90" i="14"/>
  <c r="U90" i="14"/>
  <c r="M90" i="14"/>
  <c r="E90" i="14"/>
  <c r="T90" i="14"/>
  <c r="L90" i="14"/>
  <c r="D90" i="14"/>
  <c r="S90" i="14"/>
  <c r="K90" i="14"/>
  <c r="C90" i="14"/>
  <c r="Q90" i="14"/>
  <c r="C3" i="15"/>
  <c r="X11" i="15"/>
  <c r="AB11" i="15"/>
  <c r="D11" i="15"/>
  <c r="AA11" i="15"/>
  <c r="Z11" i="15"/>
  <c r="Y11" i="15"/>
  <c r="C11" i="15"/>
  <c r="W11" i="15"/>
  <c r="B11" i="15"/>
  <c r="I61" i="14"/>
  <c r="Q61" i="14"/>
  <c r="S68" i="14"/>
  <c r="K68" i="14"/>
  <c r="C68" i="14"/>
  <c r="J68" i="14"/>
  <c r="T68" i="14"/>
  <c r="T71" i="14"/>
  <c r="L71" i="14"/>
  <c r="D71" i="14"/>
  <c r="J71" i="14"/>
  <c r="S71" i="14"/>
  <c r="F76" i="14"/>
  <c r="O76" i="14"/>
  <c r="C77" i="14"/>
  <c r="L77" i="14"/>
  <c r="U77" i="14"/>
  <c r="F79" i="14"/>
  <c r="O79" i="14"/>
  <c r="C80" i="14"/>
  <c r="L80" i="14"/>
  <c r="U80" i="14"/>
  <c r="P83" i="14"/>
  <c r="H83" i="14"/>
  <c r="N83" i="14"/>
  <c r="F83" i="14"/>
  <c r="K83" i="14"/>
  <c r="U83" i="14"/>
  <c r="N95" i="14"/>
  <c r="F95" i="14"/>
  <c r="T95" i="14"/>
  <c r="L95" i="14"/>
  <c r="D95" i="14"/>
  <c r="S95" i="14"/>
  <c r="K95" i="14"/>
  <c r="C95" i="14"/>
  <c r="R95" i="14"/>
  <c r="J95" i="14"/>
  <c r="B95" i="14"/>
  <c r="Q95" i="14"/>
  <c r="AB16" i="15"/>
  <c r="D16" i="15"/>
  <c r="X16" i="15"/>
  <c r="Y16" i="15"/>
  <c r="W16" i="15"/>
  <c r="C16" i="15"/>
  <c r="AA16" i="15"/>
  <c r="B16" i="15"/>
  <c r="I18" i="14"/>
  <c r="I26" i="14"/>
  <c r="I34" i="14"/>
  <c r="H39" i="14"/>
  <c r="P39" i="14"/>
  <c r="I42" i="14"/>
  <c r="H47" i="14"/>
  <c r="P47" i="14"/>
  <c r="I50" i="14"/>
  <c r="G52" i="14"/>
  <c r="O52" i="14"/>
  <c r="H55" i="14"/>
  <c r="P55" i="14"/>
  <c r="C56" i="14"/>
  <c r="K56" i="14"/>
  <c r="S56" i="14"/>
  <c r="I58" i="14"/>
  <c r="G60" i="14"/>
  <c r="O60" i="14"/>
  <c r="B61" i="14"/>
  <c r="J61" i="14"/>
  <c r="R61" i="14"/>
  <c r="H63" i="14"/>
  <c r="P63" i="14"/>
  <c r="R65" i="14"/>
  <c r="J65" i="14"/>
  <c r="B65" i="14"/>
  <c r="K65" i="14"/>
  <c r="T65" i="14"/>
  <c r="H66" i="14"/>
  <c r="Q66" i="14"/>
  <c r="B68" i="14"/>
  <c r="L68" i="14"/>
  <c r="U68" i="14"/>
  <c r="I69" i="14"/>
  <c r="B71" i="14"/>
  <c r="K71" i="14"/>
  <c r="U71" i="14"/>
  <c r="I72" i="14"/>
  <c r="C74" i="14"/>
  <c r="L74" i="14"/>
  <c r="P75" i="14"/>
  <c r="H75" i="14"/>
  <c r="J75" i="14"/>
  <c r="S75" i="14"/>
  <c r="G76" i="14"/>
  <c r="P76" i="14"/>
  <c r="D77" i="14"/>
  <c r="M77" i="14"/>
  <c r="G79" i="14"/>
  <c r="P79" i="14"/>
  <c r="D80" i="14"/>
  <c r="M80" i="14"/>
  <c r="R81" i="14"/>
  <c r="J81" i="14"/>
  <c r="B81" i="14"/>
  <c r="P81" i="14"/>
  <c r="H81" i="14"/>
  <c r="L81" i="14"/>
  <c r="U82" i="14"/>
  <c r="M82" i="14"/>
  <c r="E82" i="14"/>
  <c r="S82" i="14"/>
  <c r="K82" i="14"/>
  <c r="C82" i="14"/>
  <c r="L82" i="14"/>
  <c r="B83" i="14"/>
  <c r="L83" i="14"/>
  <c r="C85" i="14"/>
  <c r="Q85" i="14"/>
  <c r="F87" i="14"/>
  <c r="Q87" i="14"/>
  <c r="F90" i="14"/>
  <c r="R91" i="14"/>
  <c r="J91" i="14"/>
  <c r="B91" i="14"/>
  <c r="P91" i="14"/>
  <c r="H91" i="14"/>
  <c r="O91" i="14"/>
  <c r="G91" i="14"/>
  <c r="N91" i="14"/>
  <c r="F91" i="14"/>
  <c r="Q91" i="14"/>
  <c r="E95" i="14"/>
  <c r="U95" i="14"/>
  <c r="Q98" i="14"/>
  <c r="W27" i="15"/>
  <c r="AB27" i="15"/>
  <c r="D27" i="15"/>
  <c r="AA27" i="15"/>
  <c r="C27" i="15"/>
  <c r="B27" i="15"/>
  <c r="Y27" i="15"/>
  <c r="Z27" i="15"/>
  <c r="X27" i="15"/>
  <c r="I39" i="14"/>
  <c r="I47" i="14"/>
  <c r="H52" i="14"/>
  <c r="P52" i="14"/>
  <c r="I55" i="14"/>
  <c r="D56" i="14"/>
  <c r="L56" i="14"/>
  <c r="T56" i="14"/>
  <c r="H60" i="14"/>
  <c r="P60" i="14"/>
  <c r="C61" i="14"/>
  <c r="K61" i="14"/>
  <c r="S61" i="14"/>
  <c r="I63" i="14"/>
  <c r="Q63" i="14"/>
  <c r="C65" i="14"/>
  <c r="L65" i="14"/>
  <c r="U65" i="14"/>
  <c r="I66" i="14"/>
  <c r="D68" i="14"/>
  <c r="M68" i="14"/>
  <c r="N69" i="14"/>
  <c r="F69" i="14"/>
  <c r="J69" i="14"/>
  <c r="S69" i="14"/>
  <c r="C71" i="14"/>
  <c r="M71" i="14"/>
  <c r="O72" i="14"/>
  <c r="G72" i="14"/>
  <c r="J72" i="14"/>
  <c r="S72" i="14"/>
  <c r="D74" i="14"/>
  <c r="N74" i="14"/>
  <c r="B75" i="14"/>
  <c r="K75" i="14"/>
  <c r="T75" i="14"/>
  <c r="H76" i="14"/>
  <c r="Q76" i="14"/>
  <c r="E77" i="14"/>
  <c r="O77" i="14"/>
  <c r="H79" i="14"/>
  <c r="Q79" i="14"/>
  <c r="E80" i="14"/>
  <c r="N80" i="14"/>
  <c r="C81" i="14"/>
  <c r="M81" i="14"/>
  <c r="B82" i="14"/>
  <c r="N82" i="14"/>
  <c r="C83" i="14"/>
  <c r="M83" i="14"/>
  <c r="G85" i="14"/>
  <c r="R85" i="14"/>
  <c r="G87" i="14"/>
  <c r="U87" i="14"/>
  <c r="H90" i="14"/>
  <c r="S91" i="14"/>
  <c r="P93" i="14"/>
  <c r="H93" i="14"/>
  <c r="N93" i="14"/>
  <c r="F93" i="14"/>
  <c r="U93" i="14"/>
  <c r="M93" i="14"/>
  <c r="E93" i="14"/>
  <c r="T93" i="14"/>
  <c r="L93" i="14"/>
  <c r="D93" i="14"/>
  <c r="Q93" i="14"/>
  <c r="G95" i="14"/>
  <c r="Z16" i="15"/>
  <c r="I52" i="14"/>
  <c r="E56" i="14"/>
  <c r="M56" i="14"/>
  <c r="I60" i="14"/>
  <c r="D61" i="14"/>
  <c r="L61" i="14"/>
  <c r="U66" i="14"/>
  <c r="M66" i="14"/>
  <c r="E66" i="14"/>
  <c r="J66" i="14"/>
  <c r="S66" i="14"/>
  <c r="E68" i="14"/>
  <c r="N68" i="14"/>
  <c r="E71" i="14"/>
  <c r="N71" i="14"/>
  <c r="F74" i="14"/>
  <c r="O74" i="14"/>
  <c r="I76" i="14"/>
  <c r="G77" i="14"/>
  <c r="P77" i="14"/>
  <c r="I79" i="14"/>
  <c r="F80" i="14"/>
  <c r="P80" i="14"/>
  <c r="D83" i="14"/>
  <c r="O83" i="14"/>
  <c r="H85" i="14"/>
  <c r="S85" i="14"/>
  <c r="H87" i="14"/>
  <c r="O88" i="14"/>
  <c r="G88" i="14"/>
  <c r="N88" i="14"/>
  <c r="F88" i="14"/>
  <c r="U88" i="14"/>
  <c r="M88" i="14"/>
  <c r="E88" i="14"/>
  <c r="L88" i="14"/>
  <c r="I90" i="14"/>
  <c r="D91" i="14"/>
  <c r="T91" i="14"/>
  <c r="B93" i="14"/>
  <c r="R93" i="14"/>
  <c r="H95" i="14"/>
  <c r="O98" i="14"/>
  <c r="G98" i="14"/>
  <c r="N98" i="14"/>
  <c r="F98" i="14"/>
  <c r="U98" i="14"/>
  <c r="M98" i="14"/>
  <c r="E98" i="14"/>
  <c r="T98" i="14"/>
  <c r="L98" i="14"/>
  <c r="D98" i="14"/>
  <c r="S98" i="14"/>
  <c r="K98" i="14"/>
  <c r="C98" i="14"/>
  <c r="S76" i="14"/>
  <c r="K76" i="14"/>
  <c r="C76" i="14"/>
  <c r="J76" i="14"/>
  <c r="T76" i="14"/>
  <c r="H77" i="14"/>
  <c r="Q77" i="14"/>
  <c r="T79" i="14"/>
  <c r="L79" i="14"/>
  <c r="D79" i="14"/>
  <c r="J79" i="14"/>
  <c r="S79" i="14"/>
  <c r="H80" i="14"/>
  <c r="Q80" i="14"/>
  <c r="I95" i="14"/>
  <c r="Y3" i="15"/>
  <c r="AB8" i="15"/>
  <c r="D8" i="15"/>
  <c r="X8" i="15"/>
  <c r="Y13" i="15"/>
  <c r="X13" i="15"/>
  <c r="AB13" i="15"/>
  <c r="D13" i="15"/>
  <c r="Z13" i="15"/>
  <c r="I84" i="14"/>
  <c r="Q84" i="14"/>
  <c r="H89" i="14"/>
  <c r="P89" i="14"/>
  <c r="I92" i="14"/>
  <c r="Q92" i="14"/>
  <c r="E96" i="14"/>
  <c r="M96" i="14"/>
  <c r="U96" i="14"/>
  <c r="H97" i="14"/>
  <c r="P97" i="14"/>
  <c r="F99" i="14"/>
  <c r="N99" i="14"/>
  <c r="I100" i="14"/>
  <c r="Q100" i="14"/>
  <c r="X2" i="15"/>
  <c r="AA6" i="15"/>
  <c r="C8" i="15"/>
  <c r="Y8" i="15"/>
  <c r="AB10" i="15"/>
  <c r="D10" i="15"/>
  <c r="X10" i="15"/>
  <c r="B13" i="15"/>
  <c r="AA13" i="15"/>
  <c r="AA22" i="15"/>
  <c r="C22" i="15"/>
  <c r="X22" i="15"/>
  <c r="W22" i="15"/>
  <c r="D22" i="15"/>
  <c r="Y22" i="15"/>
  <c r="AA26" i="15"/>
  <c r="C26" i="15"/>
  <c r="X26" i="15"/>
  <c r="W26" i="15"/>
  <c r="AB26" i="15"/>
  <c r="B26" i="15"/>
  <c r="Y26" i="15"/>
  <c r="J84" i="14"/>
  <c r="R84" i="14"/>
  <c r="I89" i="14"/>
  <c r="Q89" i="14"/>
  <c r="B92" i="14"/>
  <c r="J92" i="14"/>
  <c r="R92" i="14"/>
  <c r="F96" i="14"/>
  <c r="N96" i="14"/>
  <c r="I97" i="14"/>
  <c r="Q97" i="14"/>
  <c r="G99" i="14"/>
  <c r="O99" i="14"/>
  <c r="Y2" i="15"/>
  <c r="AB4" i="15"/>
  <c r="AA4" i="15"/>
  <c r="X7" i="15"/>
  <c r="AB7" i="15"/>
  <c r="D7" i="15"/>
  <c r="Z8" i="15"/>
  <c r="C13" i="15"/>
  <c r="AB14" i="15"/>
  <c r="D14" i="15"/>
  <c r="X14" i="15"/>
  <c r="Z14" i="15"/>
  <c r="AB18" i="15"/>
  <c r="D18" i="15"/>
  <c r="X18" i="15"/>
  <c r="Z18" i="15"/>
  <c r="B22" i="15"/>
  <c r="D26" i="15"/>
  <c r="I70" i="14"/>
  <c r="I78" i="14"/>
  <c r="C84" i="14"/>
  <c r="K84" i="14"/>
  <c r="I86" i="14"/>
  <c r="B89" i="14"/>
  <c r="J89" i="14"/>
  <c r="C92" i="14"/>
  <c r="K92" i="14"/>
  <c r="I94" i="14"/>
  <c r="G96" i="14"/>
  <c r="O96" i="14"/>
  <c r="B97" i="14"/>
  <c r="J97" i="14"/>
  <c r="R97" i="14"/>
  <c r="H99" i="14"/>
  <c r="P99" i="14"/>
  <c r="C100" i="14"/>
  <c r="K100" i="14"/>
  <c r="I102" i="14"/>
  <c r="B2" i="15"/>
  <c r="Z2" i="15"/>
  <c r="B4" i="15"/>
  <c r="X5" i="15"/>
  <c r="AB5" i="15"/>
  <c r="B7" i="15"/>
  <c r="W7" i="15"/>
  <c r="AA8" i="15"/>
  <c r="C10" i="15"/>
  <c r="Y10" i="15"/>
  <c r="AB12" i="15"/>
  <c r="D12" i="15"/>
  <c r="X12" i="15"/>
  <c r="B14" i="15"/>
  <c r="AA14" i="15"/>
  <c r="B18" i="15"/>
  <c r="AA18" i="15"/>
  <c r="I99" i="14"/>
  <c r="Q99" i="14"/>
  <c r="AB6" i="15"/>
  <c r="D6" i="15"/>
  <c r="X6" i="15"/>
  <c r="C7" i="15"/>
  <c r="Y7" i="15"/>
  <c r="X9" i="15"/>
  <c r="AB9" i="15"/>
  <c r="D9" i="15"/>
  <c r="C14" i="15"/>
  <c r="I96" i="14"/>
  <c r="B99" i="14"/>
  <c r="J99" i="14"/>
  <c r="D2" i="15"/>
  <c r="D4" i="15"/>
  <c r="B6" i="15"/>
  <c r="Z7" i="15"/>
  <c r="B9" i="15"/>
  <c r="W9" i="15"/>
  <c r="Z26" i="15"/>
  <c r="W25" i="15"/>
  <c r="AB25" i="15"/>
  <c r="D25" i="15"/>
  <c r="AA25" i="15"/>
  <c r="C25" i="15"/>
  <c r="Z25" i="15"/>
  <c r="AA32" i="15"/>
  <c r="C32" i="15"/>
  <c r="X32" i="15"/>
  <c r="W32" i="15"/>
  <c r="Y34" i="15"/>
  <c r="AA36" i="15"/>
  <c r="C36" i="15"/>
  <c r="X36" i="15"/>
  <c r="W36" i="15"/>
  <c r="AB38" i="15"/>
  <c r="W31" i="15"/>
  <c r="AB31" i="15"/>
  <c r="D31" i="15"/>
  <c r="AA31" i="15"/>
  <c r="C31" i="15"/>
  <c r="Z31" i="15"/>
  <c r="B39" i="15"/>
  <c r="Z39" i="15"/>
  <c r="Y39" i="15"/>
  <c r="X39" i="15"/>
  <c r="D15" i="15"/>
  <c r="AB15" i="15"/>
  <c r="D17" i="15"/>
  <c r="AB17" i="15"/>
  <c r="D19" i="15"/>
  <c r="AB19" i="15"/>
  <c r="D21" i="15"/>
  <c r="Z21" i="15"/>
  <c r="B31" i="15"/>
  <c r="D32" i="15"/>
  <c r="X33" i="15"/>
  <c r="D36" i="15"/>
  <c r="X37" i="15"/>
  <c r="C39" i="15"/>
  <c r="W35" i="15"/>
  <c r="AB35" i="15"/>
  <c r="D35" i="15"/>
  <c r="AA35" i="15"/>
  <c r="C35" i="15"/>
  <c r="Z35" i="15"/>
  <c r="B35" i="15"/>
  <c r="D39" i="15"/>
  <c r="W39" i="15"/>
  <c r="AA28" i="15"/>
  <c r="C28" i="15"/>
  <c r="X28" i="15"/>
  <c r="W28" i="15"/>
  <c r="Z28" i="15"/>
  <c r="Y32" i="15"/>
  <c r="AA34" i="15"/>
  <c r="C34" i="15"/>
  <c r="X34" i="15"/>
  <c r="W34" i="15"/>
  <c r="Y36" i="15"/>
  <c r="Y38" i="15"/>
  <c r="C38" i="15"/>
  <c r="AA38" i="15"/>
  <c r="Z38" i="15"/>
  <c r="X38" i="15"/>
  <c r="AA39" i="15"/>
  <c r="W23" i="15"/>
  <c r="AB23" i="15"/>
  <c r="D23" i="15"/>
  <c r="AA23" i="15"/>
  <c r="C23" i="15"/>
  <c r="Z23" i="15"/>
  <c r="B28" i="15"/>
  <c r="AB28" i="15"/>
  <c r="Z32" i="15"/>
  <c r="B34" i="15"/>
  <c r="Z36" i="15"/>
  <c r="B38" i="15"/>
  <c r="AB39" i="15"/>
  <c r="X15" i="15"/>
  <c r="X17" i="15"/>
  <c r="X19" i="15"/>
  <c r="B23" i="15"/>
  <c r="AA24" i="15"/>
  <c r="C24" i="15"/>
  <c r="X24" i="15"/>
  <c r="W24" i="15"/>
  <c r="Z24" i="15"/>
  <c r="X25" i="15"/>
  <c r="D28" i="15"/>
  <c r="W29" i="15"/>
  <c r="AB29" i="15"/>
  <c r="D29" i="15"/>
  <c r="AA29" i="15"/>
  <c r="C29" i="15"/>
  <c r="Z29" i="15"/>
  <c r="X31" i="15"/>
  <c r="AB32" i="15"/>
  <c r="D34" i="15"/>
  <c r="X35" i="15"/>
  <c r="AB36" i="15"/>
  <c r="D38" i="15"/>
  <c r="W21" i="15"/>
  <c r="AB21" i="15"/>
  <c r="AA21" i="15"/>
  <c r="Y25" i="15"/>
  <c r="AA30" i="15"/>
  <c r="C30" i="15"/>
  <c r="X30" i="15"/>
  <c r="W30" i="15"/>
  <c r="Z30" i="15"/>
  <c r="Y31" i="15"/>
  <c r="W33" i="15"/>
  <c r="AB33" i="15"/>
  <c r="D33" i="15"/>
  <c r="AA33" i="15"/>
  <c r="C33" i="15"/>
  <c r="Z33" i="15"/>
  <c r="B33" i="15"/>
  <c r="Y35" i="15"/>
  <c r="W37" i="15"/>
  <c r="AB37" i="15"/>
  <c r="D37" i="15"/>
  <c r="AA37" i="15"/>
  <c r="C37" i="15"/>
  <c r="Z37" i="15"/>
  <c r="B37" i="15"/>
  <c r="W38" i="15"/>
  <c r="AB41" i="15"/>
  <c r="C47" i="15"/>
  <c r="AB49" i="15"/>
  <c r="D49" i="15"/>
  <c r="W49" i="15"/>
  <c r="C51" i="15"/>
  <c r="Y51" i="15"/>
  <c r="B41" i="15"/>
  <c r="D47" i="15"/>
  <c r="W47" i="15"/>
  <c r="B49" i="15"/>
  <c r="X49" i="15"/>
  <c r="Z51" i="15"/>
  <c r="C41" i="15"/>
  <c r="AB43" i="15"/>
  <c r="X47" i="15"/>
  <c r="C49" i="15"/>
  <c r="Y49" i="15"/>
  <c r="AA51" i="15"/>
  <c r="D41" i="15"/>
  <c r="W41" i="15"/>
  <c r="B43" i="15"/>
  <c r="Y47" i="15"/>
  <c r="Z49" i="15"/>
  <c r="X81" i="15"/>
  <c r="W81" i="15"/>
  <c r="AB81" i="15"/>
  <c r="D81" i="15"/>
  <c r="AA81" i="15"/>
  <c r="C81" i="15"/>
  <c r="Z81" i="15"/>
  <c r="B81" i="15"/>
  <c r="Y81" i="15"/>
  <c r="X41" i="15"/>
  <c r="C43" i="15"/>
  <c r="AB45" i="15"/>
  <c r="Z47" i="15"/>
  <c r="AA49" i="15"/>
  <c r="W53" i="15"/>
  <c r="AB53" i="15"/>
  <c r="D53" i="15"/>
  <c r="W55" i="15"/>
  <c r="AB55" i="15"/>
  <c r="D55" i="15"/>
  <c r="Z41" i="15"/>
  <c r="AB47" i="15"/>
  <c r="AB51" i="15"/>
  <c r="D51" i="15"/>
  <c r="W51" i="15"/>
  <c r="AB78" i="15"/>
  <c r="AA78" i="15"/>
  <c r="Z78" i="15"/>
  <c r="X78" i="15"/>
  <c r="W78" i="15"/>
  <c r="C78" i="15"/>
  <c r="Y78" i="15"/>
  <c r="B78" i="15"/>
  <c r="D78" i="15"/>
  <c r="AA41" i="15"/>
  <c r="Y43" i="15"/>
  <c r="B47" i="15"/>
  <c r="B51" i="15"/>
  <c r="X51" i="15"/>
  <c r="X60" i="15"/>
  <c r="Y60" i="15"/>
  <c r="W60" i="15"/>
  <c r="AA60" i="15"/>
  <c r="B60" i="15"/>
  <c r="X64" i="15"/>
  <c r="Z64" i="15"/>
  <c r="X68" i="15"/>
  <c r="Z68" i="15"/>
  <c r="X72" i="15"/>
  <c r="Z72" i="15"/>
  <c r="B72" i="15"/>
  <c r="X74" i="15"/>
  <c r="W74" i="15"/>
  <c r="Z74" i="15"/>
  <c r="B74" i="15"/>
  <c r="AB57" i="15"/>
  <c r="Z57" i="15"/>
  <c r="X58" i="15"/>
  <c r="B64" i="15"/>
  <c r="AA64" i="15"/>
  <c r="B68" i="15"/>
  <c r="AA68" i="15"/>
  <c r="C72" i="15"/>
  <c r="C74" i="15"/>
  <c r="Y74" i="15"/>
  <c r="D64" i="15"/>
  <c r="D68" i="15"/>
  <c r="W72" i="15"/>
  <c r="AB74" i="15"/>
  <c r="D57" i="15"/>
  <c r="D58" i="15"/>
  <c r="Z58" i="15"/>
  <c r="X62" i="15"/>
  <c r="Z62" i="15"/>
  <c r="X66" i="15"/>
  <c r="Z66" i="15"/>
  <c r="X70" i="15"/>
  <c r="Z70" i="15"/>
  <c r="Y72" i="15"/>
  <c r="W57" i="15"/>
  <c r="AA58" i="15"/>
  <c r="B62" i="15"/>
  <c r="AA62" i="15"/>
  <c r="B66" i="15"/>
  <c r="AA66" i="15"/>
  <c r="B70" i="15"/>
  <c r="AA70" i="15"/>
  <c r="AA72" i="15"/>
  <c r="X76" i="15"/>
  <c r="W76" i="15"/>
  <c r="Z76" i="15"/>
  <c r="B76" i="15"/>
  <c r="X57" i="15"/>
  <c r="AB58" i="15"/>
  <c r="W64" i="15"/>
  <c r="W68" i="15"/>
  <c r="AB72" i="15"/>
  <c r="C76" i="15"/>
  <c r="Y76" i="15"/>
  <c r="Y57" i="15"/>
  <c r="Y64" i="15"/>
  <c r="Y68" i="15"/>
  <c r="AA76" i="15"/>
  <c r="AB80" i="15"/>
  <c r="D80" i="15"/>
  <c r="AA80" i="15"/>
  <c r="C80" i="15"/>
  <c r="Z80" i="15"/>
  <c r="B80" i="15"/>
  <c r="X80" i="15"/>
  <c r="W80" i="15"/>
  <c r="X79" i="15"/>
  <c r="W79" i="15"/>
  <c r="AB79" i="15"/>
  <c r="D79" i="15"/>
  <c r="AA79" i="15"/>
  <c r="C79" i="15"/>
  <c r="Z79" i="15"/>
  <c r="B79" i="15"/>
  <c r="X83" i="15"/>
  <c r="W83" i="15"/>
  <c r="AB83" i="15"/>
  <c r="D83" i="15"/>
  <c r="AA83" i="15"/>
  <c r="C83" i="15"/>
  <c r="Z83" i="15"/>
  <c r="B83" i="15"/>
  <c r="X85" i="15"/>
  <c r="W85" i="15"/>
  <c r="AB85" i="15"/>
  <c r="D85" i="15"/>
  <c r="AA85" i="15"/>
  <c r="C85" i="15"/>
  <c r="Z85" i="15"/>
  <c r="B85" i="15"/>
  <c r="X87" i="15"/>
  <c r="W87" i="15"/>
  <c r="AB87" i="15"/>
  <c r="D87" i="15"/>
  <c r="AA87" i="15"/>
  <c r="C87" i="15"/>
  <c r="Z87" i="15"/>
  <c r="B87" i="15"/>
  <c r="X89" i="15"/>
  <c r="W89" i="15"/>
  <c r="AB89" i="15"/>
  <c r="D89" i="15"/>
  <c r="AA89" i="15"/>
  <c r="C89" i="15"/>
  <c r="Z89" i="15"/>
  <c r="B89" i="15"/>
  <c r="X91" i="15"/>
  <c r="W91" i="15"/>
  <c r="AB91" i="15"/>
  <c r="D91" i="15"/>
  <c r="AA91" i="15"/>
  <c r="C91" i="15"/>
  <c r="Z91" i="15"/>
  <c r="B91" i="15"/>
  <c r="X93" i="15"/>
  <c r="W93" i="15"/>
  <c r="AB93" i="15"/>
  <c r="D93" i="15"/>
  <c r="AA93" i="15"/>
  <c r="C93" i="15"/>
  <c r="Z93" i="15"/>
  <c r="B93" i="15"/>
  <c r="X95" i="15"/>
  <c r="W95" i="15"/>
  <c r="AB95" i="15"/>
  <c r="D95" i="15"/>
  <c r="AA95" i="15"/>
  <c r="C95" i="15"/>
  <c r="Z95" i="15"/>
  <c r="B95" i="15"/>
  <c r="X97" i="15"/>
  <c r="W97" i="15"/>
  <c r="AB97" i="15"/>
  <c r="D97" i="15"/>
  <c r="AA97" i="15"/>
  <c r="C97" i="15"/>
  <c r="Z97" i="15"/>
  <c r="B97" i="15"/>
  <c r="X99" i="15"/>
  <c r="W99" i="15"/>
  <c r="AB99" i="15"/>
  <c r="D99" i="15"/>
  <c r="AA99" i="15"/>
  <c r="C99" i="15"/>
  <c r="Z99" i="15"/>
  <c r="B99" i="15"/>
  <c r="D101" i="15"/>
  <c r="C101" i="15"/>
  <c r="B101" i="15"/>
  <c r="Y59" i="15"/>
  <c r="Y61" i="15"/>
  <c r="Y63" i="15"/>
  <c r="Y65" i="15"/>
  <c r="Y67" i="15"/>
  <c r="Y69" i="15"/>
  <c r="Y71" i="15"/>
  <c r="Y73" i="15"/>
  <c r="Y75" i="15"/>
  <c r="Y77" i="15"/>
  <c r="B59" i="15"/>
  <c r="Z59" i="15"/>
  <c r="B61" i="15"/>
  <c r="Z61" i="15"/>
  <c r="B63" i="15"/>
  <c r="Z63" i="15"/>
  <c r="B65" i="15"/>
  <c r="Z65" i="15"/>
  <c r="B67" i="15"/>
  <c r="Z67" i="15"/>
  <c r="B69" i="15"/>
  <c r="Z69" i="15"/>
  <c r="B71" i="15"/>
  <c r="Z71" i="15"/>
  <c r="B73" i="15"/>
  <c r="Z73" i="15"/>
  <c r="B75" i="15"/>
  <c r="Z75" i="15"/>
  <c r="B77" i="15"/>
  <c r="Z77" i="15"/>
  <c r="Y83" i="15"/>
  <c r="Y85" i="15"/>
  <c r="Y87" i="15"/>
  <c r="Y89" i="15"/>
  <c r="Y91" i="15"/>
  <c r="Y93" i="15"/>
  <c r="Y95" i="15"/>
  <c r="Y97" i="15"/>
  <c r="Y99" i="15"/>
  <c r="D59" i="15"/>
  <c r="D61" i="15"/>
  <c r="D63" i="15"/>
  <c r="D65" i="15"/>
  <c r="D67" i="15"/>
  <c r="D69" i="15"/>
  <c r="D71" i="15"/>
  <c r="D73" i="15"/>
  <c r="D75" i="15"/>
  <c r="D77" i="15"/>
  <c r="Y80" i="15"/>
  <c r="W82" i="15"/>
  <c r="W84" i="15"/>
  <c r="W86" i="15"/>
  <c r="W88" i="15"/>
  <c r="W90" i="15"/>
  <c r="W92" i="15"/>
  <c r="W94" i="15"/>
  <c r="W96" i="15"/>
  <c r="W98" i="15"/>
  <c r="W100" i="15"/>
  <c r="X82" i="15"/>
  <c r="X84" i="15"/>
  <c r="X86" i="15"/>
  <c r="X88" i="15"/>
  <c r="X90" i="15"/>
  <c r="X92" i="15"/>
  <c r="X94" i="15"/>
  <c r="X96" i="15"/>
  <c r="X98" i="15"/>
  <c r="X100" i="15"/>
  <c r="Y82" i="15"/>
  <c r="Y84" i="15"/>
  <c r="Y86" i="15"/>
  <c r="Y88" i="15"/>
  <c r="Y90" i="15"/>
  <c r="Y92" i="15"/>
  <c r="Y94" i="15"/>
  <c r="Y96" i="15"/>
  <c r="Y98" i="15"/>
  <c r="Y100" i="15"/>
  <c r="B82" i="15"/>
  <c r="Z82" i="15"/>
  <c r="B84" i="15"/>
  <c r="Z84" i="15"/>
  <c r="B86" i="15"/>
  <c r="Z86" i="15"/>
  <c r="B88" i="15"/>
  <c r="Z88" i="15"/>
  <c r="B90" i="15"/>
  <c r="Z90" i="15"/>
  <c r="B92" i="15"/>
  <c r="Z92" i="15"/>
  <c r="B94" i="15"/>
  <c r="Z94" i="15"/>
  <c r="B96" i="15"/>
  <c r="Z96" i="15"/>
  <c r="B98" i="15"/>
  <c r="Z98" i="15"/>
  <c r="B100" i="15"/>
  <c r="Z100" i="15"/>
  <c r="B102" i="15"/>
  <c r="C82" i="15"/>
  <c r="AA82" i="15"/>
  <c r="C84" i="15"/>
  <c r="AA84" i="15"/>
  <c r="C86" i="15"/>
  <c r="AA86" i="15"/>
  <c r="C88" i="15"/>
  <c r="AA88" i="15"/>
  <c r="C90" i="15"/>
  <c r="AA90" i="15"/>
  <c r="C92" i="15"/>
  <c r="AA92" i="15"/>
  <c r="C94" i="15"/>
  <c r="AA94" i="15"/>
  <c r="C96" i="15"/>
  <c r="AA96" i="15"/>
  <c r="C98" i="15"/>
  <c r="AA98" i="15"/>
  <c r="C100" i="15"/>
  <c r="AA100" i="15"/>
  <c r="C102" i="15"/>
  <c r="D82" i="15"/>
  <c r="D84" i="15"/>
  <c r="D86" i="15"/>
  <c r="D88" i="15"/>
  <c r="D90" i="15"/>
  <c r="D92" i="15"/>
  <c r="D94" i="15"/>
  <c r="D96" i="15"/>
  <c r="D98" i="15"/>
  <c r="D100" i="15"/>
  <c r="D102" i="15"/>
  <c r="AI79" i="2" l="1"/>
  <c r="AI96" i="2"/>
  <c r="AI77" i="2"/>
  <c r="AI10" i="2"/>
  <c r="AH10" i="2" s="1"/>
  <c r="AE10" i="2" s="1"/>
  <c r="G15" i="11" s="1"/>
  <c r="AI68" i="2"/>
  <c r="AI71" i="2"/>
  <c r="AI28" i="2"/>
  <c r="AI94" i="2"/>
  <c r="AI24" i="2"/>
  <c r="AI70" i="2"/>
  <c r="AI88" i="2"/>
  <c r="AI23" i="2"/>
  <c r="AI75" i="2"/>
  <c r="AI56" i="2"/>
  <c r="AI67" i="2"/>
  <c r="AI31" i="2"/>
  <c r="AI84" i="2"/>
  <c r="AI59" i="2"/>
  <c r="AI21" i="2"/>
  <c r="AI16" i="2"/>
  <c r="AI12" i="2"/>
  <c r="AI22" i="2"/>
  <c r="AI90" i="2"/>
  <c r="AI105" i="2"/>
  <c r="AI62" i="2"/>
  <c r="AI92" i="2"/>
  <c r="AI58" i="2"/>
  <c r="AI93" i="2"/>
  <c r="AI29" i="2"/>
  <c r="BC9" i="2"/>
  <c r="AI72" i="2"/>
  <c r="AI37" i="2"/>
  <c r="AI95" i="2"/>
  <c r="M88" i="12"/>
  <c r="D88" i="12"/>
  <c r="AI42" i="2"/>
  <c r="M64" i="12"/>
  <c r="D64" i="12"/>
  <c r="AI46" i="2"/>
  <c r="M59" i="12"/>
  <c r="D59" i="12"/>
  <c r="M53" i="12"/>
  <c r="D53" i="12"/>
  <c r="BB13" i="2"/>
  <c r="AI13" i="2" s="1"/>
  <c r="M102" i="12"/>
  <c r="D102" i="12"/>
  <c r="M95" i="12"/>
  <c r="D95" i="12"/>
  <c r="M79" i="12"/>
  <c r="D79" i="12"/>
  <c r="D52" i="12"/>
  <c r="M52" i="12"/>
  <c r="M17" i="12"/>
  <c r="D17" i="12"/>
  <c r="C9" i="5"/>
  <c r="B9" i="5"/>
  <c r="D9" i="5"/>
  <c r="D69" i="5"/>
  <c r="C69" i="5"/>
  <c r="B69" i="5"/>
  <c r="M39" i="6"/>
  <c r="L39" i="6"/>
  <c r="K39" i="6"/>
  <c r="D51" i="7"/>
  <c r="C51" i="7"/>
  <c r="B51" i="7"/>
  <c r="F26" i="9"/>
  <c r="E26" i="9"/>
  <c r="D26" i="9"/>
  <c r="D66" i="5"/>
  <c r="C66" i="5"/>
  <c r="B66" i="5"/>
  <c r="F28" i="6"/>
  <c r="E28" i="6"/>
  <c r="D28" i="6"/>
  <c r="D40" i="7"/>
  <c r="C40" i="7"/>
  <c r="B40" i="7"/>
  <c r="D9" i="8"/>
  <c r="F9" i="8"/>
  <c r="E9" i="8"/>
  <c r="D79" i="5"/>
  <c r="C79" i="5"/>
  <c r="B79" i="5"/>
  <c r="M53" i="6"/>
  <c r="L53" i="6"/>
  <c r="K53" i="6"/>
  <c r="D61" i="7"/>
  <c r="C61" i="7"/>
  <c r="B61" i="7"/>
  <c r="D36" i="5"/>
  <c r="C36" i="5"/>
  <c r="B36" i="5"/>
  <c r="D100" i="5"/>
  <c r="C100" i="5"/>
  <c r="B100" i="5"/>
  <c r="D18" i="7"/>
  <c r="C18" i="7"/>
  <c r="B18" i="7"/>
  <c r="D82" i="7"/>
  <c r="C82" i="7"/>
  <c r="B82" i="7"/>
  <c r="C41" i="5"/>
  <c r="B41" i="5"/>
  <c r="D41" i="5"/>
  <c r="C105" i="5"/>
  <c r="B105" i="5"/>
  <c r="D105" i="5"/>
  <c r="C15" i="7"/>
  <c r="B15" i="7"/>
  <c r="D15" i="7"/>
  <c r="C75" i="7"/>
  <c r="B75" i="7"/>
  <c r="D75" i="7"/>
  <c r="B22" i="5"/>
  <c r="D22" i="5"/>
  <c r="C22" i="5"/>
  <c r="B86" i="5"/>
  <c r="D86" i="5"/>
  <c r="C86" i="5"/>
  <c r="D63" i="6"/>
  <c r="F63" i="6"/>
  <c r="E63" i="6"/>
  <c r="B68" i="7"/>
  <c r="D68" i="7"/>
  <c r="C68" i="7"/>
  <c r="D35" i="5"/>
  <c r="C35" i="5"/>
  <c r="B35" i="5"/>
  <c r="D99" i="5"/>
  <c r="C99" i="5"/>
  <c r="B99" i="5"/>
  <c r="D17" i="7"/>
  <c r="C17" i="7"/>
  <c r="B17" i="7"/>
  <c r="D91" i="7"/>
  <c r="C91" i="7"/>
  <c r="B91" i="7"/>
  <c r="D32" i="5"/>
  <c r="C32" i="5"/>
  <c r="B32" i="5"/>
  <c r="D96" i="5"/>
  <c r="C96" i="5"/>
  <c r="B96" i="5"/>
  <c r="D14" i="7"/>
  <c r="C14" i="7"/>
  <c r="B14" i="7"/>
  <c r="D81" i="7"/>
  <c r="C81" i="7"/>
  <c r="B81" i="7"/>
  <c r="F23" i="9"/>
  <c r="E23" i="9"/>
  <c r="D23" i="9"/>
  <c r="F23" i="10"/>
  <c r="E23" i="10"/>
  <c r="D23" i="10"/>
  <c r="F38" i="8"/>
  <c r="E38" i="8"/>
  <c r="D38" i="8"/>
  <c r="M37" i="9"/>
  <c r="L37" i="9"/>
  <c r="K37" i="9"/>
  <c r="M25" i="10"/>
  <c r="L25" i="10"/>
  <c r="K25" i="10"/>
  <c r="L43" i="8"/>
  <c r="K43" i="8"/>
  <c r="M43" i="8"/>
  <c r="E40" i="9"/>
  <c r="D40" i="9"/>
  <c r="F40" i="9"/>
  <c r="M35" i="10"/>
  <c r="N10" i="10"/>
  <c r="L35" i="10"/>
  <c r="K35" i="10"/>
  <c r="M22" i="9"/>
  <c r="K22" i="9"/>
  <c r="L22" i="9"/>
  <c r="M22" i="10"/>
  <c r="L22" i="10"/>
  <c r="K22" i="10"/>
  <c r="L64" i="8"/>
  <c r="M64" i="8"/>
  <c r="K64" i="8"/>
  <c r="E49" i="9"/>
  <c r="F49" i="9"/>
  <c r="D49" i="9"/>
  <c r="D70" i="7"/>
  <c r="C70" i="7"/>
  <c r="B70" i="7"/>
  <c r="D43" i="8"/>
  <c r="F43" i="8"/>
  <c r="E43" i="8"/>
  <c r="K39" i="9"/>
  <c r="M39" i="9"/>
  <c r="L39" i="9"/>
  <c r="F18" i="10"/>
  <c r="E18" i="10"/>
  <c r="D18" i="10"/>
  <c r="F54" i="8"/>
  <c r="E54" i="8"/>
  <c r="D54" i="8"/>
  <c r="M48" i="9"/>
  <c r="L48" i="9"/>
  <c r="K48" i="9"/>
  <c r="F35" i="10"/>
  <c r="E35" i="10"/>
  <c r="D35" i="10"/>
  <c r="N8" i="10"/>
  <c r="F39" i="10"/>
  <c r="E39" i="10"/>
  <c r="D39" i="10"/>
  <c r="M49" i="10"/>
  <c r="L49" i="10"/>
  <c r="K49" i="10"/>
  <c r="L38" i="10"/>
  <c r="M38" i="10"/>
  <c r="K38" i="10"/>
  <c r="D49" i="10"/>
  <c r="F49" i="10"/>
  <c r="E49" i="10"/>
  <c r="F42" i="10"/>
  <c r="E42" i="10"/>
  <c r="D42" i="10"/>
  <c r="D23" i="5"/>
  <c r="C23" i="5"/>
  <c r="B23" i="5"/>
  <c r="AI15" i="2"/>
  <c r="M86" i="12"/>
  <c r="D86" i="12"/>
  <c r="M74" i="12"/>
  <c r="D74" i="12"/>
  <c r="M32" i="12"/>
  <c r="D32" i="12"/>
  <c r="M16" i="12"/>
  <c r="D16" i="12"/>
  <c r="D57" i="12"/>
  <c r="M57" i="12"/>
  <c r="M56" i="12"/>
  <c r="D56" i="12"/>
  <c r="M62" i="12"/>
  <c r="D62" i="12"/>
  <c r="M33" i="12"/>
  <c r="D33" i="12"/>
  <c r="C13" i="5"/>
  <c r="D13" i="5"/>
  <c r="B13" i="5"/>
  <c r="D77" i="5"/>
  <c r="C77" i="5"/>
  <c r="B77" i="5"/>
  <c r="M49" i="6"/>
  <c r="L49" i="6"/>
  <c r="K49" i="6"/>
  <c r="D59" i="7"/>
  <c r="C59" i="7"/>
  <c r="B59" i="7"/>
  <c r="D10" i="5"/>
  <c r="B10" i="5"/>
  <c r="C10" i="5"/>
  <c r="D74" i="5"/>
  <c r="C74" i="5"/>
  <c r="B74" i="5"/>
  <c r="F38" i="6"/>
  <c r="E38" i="6"/>
  <c r="D38" i="6"/>
  <c r="D48" i="7"/>
  <c r="C48" i="7"/>
  <c r="B48" i="7"/>
  <c r="F10" i="9"/>
  <c r="E10" i="9"/>
  <c r="D10" i="9"/>
  <c r="D87" i="5"/>
  <c r="C87" i="5"/>
  <c r="B87" i="5"/>
  <c r="M63" i="6"/>
  <c r="L63" i="6"/>
  <c r="K63" i="6"/>
  <c r="D69" i="7"/>
  <c r="C69" i="7"/>
  <c r="B69" i="7"/>
  <c r="D44" i="5"/>
  <c r="C44" i="5"/>
  <c r="B44" i="5"/>
  <c r="F9" i="6"/>
  <c r="E9" i="6"/>
  <c r="D9" i="6"/>
  <c r="D26" i="7"/>
  <c r="C26" i="7"/>
  <c r="B26" i="7"/>
  <c r="C104" i="7"/>
  <c r="B104" i="7"/>
  <c r="D104" i="7"/>
  <c r="C49" i="5"/>
  <c r="B49" i="5"/>
  <c r="D49" i="5"/>
  <c r="L14" i="6"/>
  <c r="K14" i="6"/>
  <c r="M14" i="6"/>
  <c r="C23" i="7"/>
  <c r="B23" i="7"/>
  <c r="D23" i="7"/>
  <c r="B84" i="7"/>
  <c r="D84" i="7"/>
  <c r="C84" i="7"/>
  <c r="B30" i="5"/>
  <c r="D30" i="5"/>
  <c r="C30" i="5"/>
  <c r="B94" i="5"/>
  <c r="D94" i="5"/>
  <c r="C94" i="5"/>
  <c r="B12" i="7"/>
  <c r="D12" i="7"/>
  <c r="C12" i="7"/>
  <c r="B77" i="7"/>
  <c r="D77" i="7"/>
  <c r="C77" i="7"/>
  <c r="D43" i="5"/>
  <c r="C43" i="5"/>
  <c r="B43" i="5"/>
  <c r="M8" i="6"/>
  <c r="L8" i="6"/>
  <c r="K8" i="6"/>
  <c r="D25" i="7"/>
  <c r="C25" i="7"/>
  <c r="B25" i="7"/>
  <c r="C96" i="7"/>
  <c r="B96" i="7"/>
  <c r="D96" i="7"/>
  <c r="D40" i="5"/>
  <c r="C40" i="5"/>
  <c r="B40" i="5"/>
  <c r="D104" i="5"/>
  <c r="C104" i="5"/>
  <c r="B104" i="5"/>
  <c r="D22" i="7"/>
  <c r="C22" i="7"/>
  <c r="B22" i="7"/>
  <c r="D83" i="7"/>
  <c r="C83" i="7"/>
  <c r="B83" i="7"/>
  <c r="F27" i="9"/>
  <c r="E27" i="9"/>
  <c r="D27" i="9"/>
  <c r="F27" i="10"/>
  <c r="E27" i="10"/>
  <c r="D27" i="10"/>
  <c r="F48" i="8"/>
  <c r="E48" i="8"/>
  <c r="D48" i="8"/>
  <c r="M45" i="9"/>
  <c r="L45" i="9"/>
  <c r="K45" i="9"/>
  <c r="M29" i="10"/>
  <c r="L29" i="10"/>
  <c r="K29" i="10"/>
  <c r="L53" i="8"/>
  <c r="K53" i="8"/>
  <c r="M53" i="8"/>
  <c r="E48" i="9"/>
  <c r="D48" i="9"/>
  <c r="F48" i="9"/>
  <c r="F19" i="8"/>
  <c r="D19" i="8"/>
  <c r="E19" i="8"/>
  <c r="M26" i="9"/>
  <c r="K26" i="9"/>
  <c r="L26" i="9"/>
  <c r="M26" i="10"/>
  <c r="L26" i="10"/>
  <c r="K26" i="10"/>
  <c r="E9" i="9"/>
  <c r="F9" i="9"/>
  <c r="D9" i="9"/>
  <c r="E10" i="10"/>
  <c r="F10" i="10"/>
  <c r="D10" i="10"/>
  <c r="D78" i="7"/>
  <c r="C78" i="7"/>
  <c r="B78" i="7"/>
  <c r="D53" i="8"/>
  <c r="F53" i="8"/>
  <c r="E53" i="8"/>
  <c r="K47" i="9"/>
  <c r="M47" i="9"/>
  <c r="L47" i="9"/>
  <c r="F22" i="10"/>
  <c r="E22" i="10"/>
  <c r="D22" i="10"/>
  <c r="F64" i="8"/>
  <c r="E64" i="8"/>
  <c r="D64" i="8"/>
  <c r="M52" i="9"/>
  <c r="L52" i="9"/>
  <c r="K52" i="9"/>
  <c r="D36" i="10"/>
  <c r="F36" i="10"/>
  <c r="E36" i="10"/>
  <c r="F43" i="10"/>
  <c r="E43" i="10"/>
  <c r="D43" i="10"/>
  <c r="M53" i="10"/>
  <c r="L53" i="10"/>
  <c r="K53" i="10"/>
  <c r="L42" i="10"/>
  <c r="K42" i="10"/>
  <c r="M42" i="10"/>
  <c r="D53" i="10"/>
  <c r="F53" i="10"/>
  <c r="E53" i="10"/>
  <c r="F46" i="10"/>
  <c r="E46" i="10"/>
  <c r="D46" i="10"/>
  <c r="AP9" i="2"/>
  <c r="BB9" i="2" s="1"/>
  <c r="AI9" i="2" s="1"/>
  <c r="AH9" i="2" s="1"/>
  <c r="AE9" i="2" s="1"/>
  <c r="AP8" i="2"/>
  <c r="BB8" i="2" s="1"/>
  <c r="M70" i="12"/>
  <c r="D70" i="12"/>
  <c r="M97" i="12"/>
  <c r="D97" i="12"/>
  <c r="D71" i="12"/>
  <c r="M71" i="12"/>
  <c r="D46" i="12"/>
  <c r="M46" i="12"/>
  <c r="M89" i="12"/>
  <c r="D89" i="12"/>
  <c r="D34" i="12"/>
  <c r="M34" i="12"/>
  <c r="D22" i="12"/>
  <c r="M22" i="12"/>
  <c r="D15" i="5"/>
  <c r="C15" i="5"/>
  <c r="B15" i="5"/>
  <c r="C21" i="5"/>
  <c r="D21" i="5"/>
  <c r="B21" i="5"/>
  <c r="D85" i="5"/>
  <c r="C85" i="5"/>
  <c r="B85" i="5"/>
  <c r="M59" i="6"/>
  <c r="L59" i="6"/>
  <c r="K59" i="6"/>
  <c r="D67" i="7"/>
  <c r="C67" i="7"/>
  <c r="B67" i="7"/>
  <c r="D18" i="5"/>
  <c r="B18" i="5"/>
  <c r="C18" i="5"/>
  <c r="D82" i="5"/>
  <c r="C82" i="5"/>
  <c r="B82" i="5"/>
  <c r="F48" i="6"/>
  <c r="E48" i="6"/>
  <c r="D48" i="6"/>
  <c r="D56" i="7"/>
  <c r="C56" i="7"/>
  <c r="B56" i="7"/>
  <c r="D31" i="5"/>
  <c r="C31" i="5"/>
  <c r="B31" i="5"/>
  <c r="D95" i="5"/>
  <c r="C95" i="5"/>
  <c r="B95" i="5"/>
  <c r="D13" i="7"/>
  <c r="C13" i="7"/>
  <c r="B13" i="7"/>
  <c r="D80" i="7"/>
  <c r="C80" i="7"/>
  <c r="B80" i="7"/>
  <c r="D52" i="5"/>
  <c r="C52" i="5"/>
  <c r="B52" i="5"/>
  <c r="F19" i="6"/>
  <c r="E19" i="6"/>
  <c r="D19" i="6"/>
  <c r="D34" i="7"/>
  <c r="C34" i="7"/>
  <c r="B34" i="7"/>
  <c r="M19" i="8"/>
  <c r="L19" i="8"/>
  <c r="K19" i="8"/>
  <c r="C57" i="5"/>
  <c r="B57" i="5"/>
  <c r="D57" i="5"/>
  <c r="L24" i="6"/>
  <c r="K24" i="6"/>
  <c r="M24" i="6"/>
  <c r="C31" i="7"/>
  <c r="B31" i="7"/>
  <c r="D31" i="7"/>
  <c r="C88" i="7"/>
  <c r="D88" i="7"/>
  <c r="B88" i="7"/>
  <c r="B38" i="5"/>
  <c r="D38" i="5"/>
  <c r="C38" i="5"/>
  <c r="B102" i="5"/>
  <c r="D102" i="5"/>
  <c r="C102" i="5"/>
  <c r="B20" i="7"/>
  <c r="D20" i="7"/>
  <c r="C20" i="7"/>
  <c r="B93" i="7"/>
  <c r="D93" i="7"/>
  <c r="C93" i="7"/>
  <c r="D51" i="5"/>
  <c r="C51" i="5"/>
  <c r="B51" i="5"/>
  <c r="M18" i="6"/>
  <c r="L18" i="6"/>
  <c r="K18" i="6"/>
  <c r="D33" i="7"/>
  <c r="C33" i="7"/>
  <c r="B33" i="7"/>
  <c r="D99" i="7"/>
  <c r="C99" i="7"/>
  <c r="B99" i="7"/>
  <c r="D48" i="5"/>
  <c r="C48" i="5"/>
  <c r="B48" i="5"/>
  <c r="F14" i="6"/>
  <c r="E14" i="6"/>
  <c r="D14" i="6"/>
  <c r="D30" i="7"/>
  <c r="C30" i="7"/>
  <c r="B30" i="7"/>
  <c r="M39" i="8"/>
  <c r="L39" i="8"/>
  <c r="K39" i="8"/>
  <c r="F35" i="9"/>
  <c r="E35" i="9"/>
  <c r="D35" i="9"/>
  <c r="D90" i="7"/>
  <c r="C90" i="7"/>
  <c r="B90" i="7"/>
  <c r="F58" i="8"/>
  <c r="E58" i="8"/>
  <c r="D58" i="8"/>
  <c r="M49" i="9"/>
  <c r="L49" i="9"/>
  <c r="K49" i="9"/>
  <c r="C87" i="7"/>
  <c r="D87" i="7"/>
  <c r="B87" i="7"/>
  <c r="L63" i="8"/>
  <c r="K63" i="8"/>
  <c r="M63" i="8"/>
  <c r="E52" i="9"/>
  <c r="D52" i="9"/>
  <c r="F52" i="9"/>
  <c r="F29" i="8"/>
  <c r="D29" i="8"/>
  <c r="E29" i="8"/>
  <c r="M34" i="9"/>
  <c r="K34" i="9"/>
  <c r="L34" i="9"/>
  <c r="C105" i="7"/>
  <c r="B105" i="7"/>
  <c r="D105" i="7"/>
  <c r="E13" i="9"/>
  <c r="F13" i="9"/>
  <c r="D13" i="9"/>
  <c r="L11" i="10"/>
  <c r="K11" i="10"/>
  <c r="M11" i="10"/>
  <c r="C86" i="7"/>
  <c r="B86" i="7"/>
  <c r="D86" i="7"/>
  <c r="D63" i="8"/>
  <c r="F63" i="8"/>
  <c r="E63" i="8"/>
  <c r="K51" i="9"/>
  <c r="M51" i="9"/>
  <c r="L51" i="9"/>
  <c r="F26" i="10"/>
  <c r="E26" i="10"/>
  <c r="D26" i="10"/>
  <c r="M12" i="9"/>
  <c r="L12" i="9"/>
  <c r="K12" i="9"/>
  <c r="F11" i="10"/>
  <c r="E11" i="10"/>
  <c r="D11" i="10"/>
  <c r="M36" i="10"/>
  <c r="L36" i="10"/>
  <c r="K36" i="10"/>
  <c r="F47" i="10"/>
  <c r="E47" i="10"/>
  <c r="D47" i="10"/>
  <c r="F40" i="10"/>
  <c r="E40" i="10"/>
  <c r="D40" i="10"/>
  <c r="L46" i="10"/>
  <c r="K46" i="10"/>
  <c r="M46" i="10"/>
  <c r="M39" i="10"/>
  <c r="L39" i="10"/>
  <c r="K39" i="10"/>
  <c r="F50" i="10"/>
  <c r="E50" i="10"/>
  <c r="D50" i="10"/>
  <c r="D26" i="5"/>
  <c r="C26" i="5"/>
  <c r="B26" i="5"/>
  <c r="D64" i="7"/>
  <c r="C64" i="7"/>
  <c r="B64" i="7"/>
  <c r="D21" i="7"/>
  <c r="C21" i="7"/>
  <c r="B21" i="7"/>
  <c r="D60" i="5"/>
  <c r="C60" i="5"/>
  <c r="B60" i="5"/>
  <c r="D42" i="7"/>
  <c r="C42" i="7"/>
  <c r="B42" i="7"/>
  <c r="C65" i="5"/>
  <c r="B65" i="5"/>
  <c r="D65" i="5"/>
  <c r="C39" i="7"/>
  <c r="B39" i="7"/>
  <c r="D39" i="7"/>
  <c r="D101" i="7"/>
  <c r="B101" i="7"/>
  <c r="C101" i="7"/>
  <c r="B46" i="5"/>
  <c r="D46" i="5"/>
  <c r="C46" i="5"/>
  <c r="D13" i="6"/>
  <c r="F13" i="6"/>
  <c r="E13" i="6"/>
  <c r="B28" i="7"/>
  <c r="D28" i="7"/>
  <c r="C28" i="7"/>
  <c r="M29" i="8"/>
  <c r="L29" i="8"/>
  <c r="K29" i="8"/>
  <c r="D59" i="5"/>
  <c r="C59" i="5"/>
  <c r="B59" i="5"/>
  <c r="M28" i="6"/>
  <c r="L28" i="6"/>
  <c r="K28" i="6"/>
  <c r="D41" i="7"/>
  <c r="C41" i="7"/>
  <c r="B41" i="7"/>
  <c r="M8" i="8"/>
  <c r="L8" i="8"/>
  <c r="K8" i="8"/>
  <c r="D56" i="5"/>
  <c r="C56" i="5"/>
  <c r="B56" i="5"/>
  <c r="F24" i="6"/>
  <c r="E24" i="6"/>
  <c r="D24" i="6"/>
  <c r="D38" i="7"/>
  <c r="C38" i="7"/>
  <c r="B38" i="7"/>
  <c r="F46" i="9"/>
  <c r="E46" i="9"/>
  <c r="D46" i="9"/>
  <c r="F39" i="9"/>
  <c r="E39" i="9"/>
  <c r="D39" i="9"/>
  <c r="D98" i="7"/>
  <c r="C98" i="7"/>
  <c r="B98" i="7"/>
  <c r="M9" i="9"/>
  <c r="L9" i="9"/>
  <c r="K9" i="9"/>
  <c r="N7" i="10"/>
  <c r="F9" i="10"/>
  <c r="E9" i="10"/>
  <c r="D9" i="10"/>
  <c r="C95" i="7"/>
  <c r="D95" i="7"/>
  <c r="B95" i="7"/>
  <c r="E12" i="9"/>
  <c r="D12" i="9"/>
  <c r="F12" i="9"/>
  <c r="F12" i="10"/>
  <c r="E12" i="10"/>
  <c r="D12" i="10"/>
  <c r="F39" i="8"/>
  <c r="D39" i="8"/>
  <c r="E39" i="8"/>
  <c r="M38" i="9"/>
  <c r="K38" i="9"/>
  <c r="L38" i="9"/>
  <c r="L14" i="8"/>
  <c r="M14" i="8"/>
  <c r="K14" i="8"/>
  <c r="E21" i="9"/>
  <c r="F21" i="9"/>
  <c r="D21" i="9"/>
  <c r="E13" i="10"/>
  <c r="D13" i="10"/>
  <c r="F13" i="10"/>
  <c r="D94" i="7"/>
  <c r="C94" i="7"/>
  <c r="B94" i="7"/>
  <c r="K11" i="9"/>
  <c r="M11" i="9"/>
  <c r="L11" i="9"/>
  <c r="K15" i="10"/>
  <c r="M15" i="10"/>
  <c r="L15" i="10"/>
  <c r="F30" i="10"/>
  <c r="E30" i="10"/>
  <c r="D30" i="10"/>
  <c r="M16" i="9"/>
  <c r="L16" i="9"/>
  <c r="K16" i="9"/>
  <c r="M12" i="10"/>
  <c r="L12" i="10"/>
  <c r="K12" i="10"/>
  <c r="M40" i="10"/>
  <c r="L40" i="10"/>
  <c r="K40" i="10"/>
  <c r="F51" i="10"/>
  <c r="E51" i="10"/>
  <c r="D51" i="10"/>
  <c r="F44" i="10"/>
  <c r="E44" i="10"/>
  <c r="D44" i="10"/>
  <c r="L50" i="10"/>
  <c r="K50" i="10"/>
  <c r="M50" i="10"/>
  <c r="M43" i="10"/>
  <c r="L43" i="10"/>
  <c r="K43" i="10"/>
  <c r="F54" i="10"/>
  <c r="E54" i="10"/>
  <c r="D54" i="10"/>
  <c r="M35" i="12"/>
  <c r="D35" i="12"/>
  <c r="M27" i="12"/>
  <c r="D27" i="12"/>
  <c r="D74" i="7"/>
  <c r="C74" i="7"/>
  <c r="B74" i="7"/>
  <c r="F58" i="6"/>
  <c r="E58" i="6"/>
  <c r="D58" i="6"/>
  <c r="D103" i="5"/>
  <c r="C103" i="5"/>
  <c r="B103" i="5"/>
  <c r="M28" i="8"/>
  <c r="L28" i="8"/>
  <c r="K28" i="8"/>
  <c r="F29" i="6"/>
  <c r="E29" i="6"/>
  <c r="D29" i="6"/>
  <c r="L34" i="6"/>
  <c r="K34" i="6"/>
  <c r="M34" i="6"/>
  <c r="M63" i="12"/>
  <c r="D63" i="12"/>
  <c r="M81" i="12"/>
  <c r="D81" i="12"/>
  <c r="M94" i="12"/>
  <c r="D94" i="12"/>
  <c r="M73" i="12"/>
  <c r="D73" i="12"/>
  <c r="M65" i="12"/>
  <c r="D65" i="12"/>
  <c r="M41" i="12"/>
  <c r="D41" i="12"/>
  <c r="M20" i="12"/>
  <c r="D20" i="12"/>
  <c r="D6" i="12"/>
  <c r="M6" i="12"/>
  <c r="D40" i="12"/>
  <c r="M40" i="12"/>
  <c r="D37" i="5"/>
  <c r="C37" i="5"/>
  <c r="B37" i="5"/>
  <c r="D101" i="5"/>
  <c r="C101" i="5"/>
  <c r="B101" i="5"/>
  <c r="D19" i="7"/>
  <c r="C19" i="7"/>
  <c r="B19" i="7"/>
  <c r="D85" i="7"/>
  <c r="C85" i="7"/>
  <c r="B85" i="7"/>
  <c r="D34" i="5"/>
  <c r="C34" i="5"/>
  <c r="B34" i="5"/>
  <c r="D98" i="5"/>
  <c r="C98" i="5"/>
  <c r="B98" i="5"/>
  <c r="D8" i="7"/>
  <c r="C8" i="7"/>
  <c r="B8" i="7"/>
  <c r="B76" i="7"/>
  <c r="D76" i="7"/>
  <c r="C76" i="7"/>
  <c r="D47" i="5"/>
  <c r="C47" i="5"/>
  <c r="B47" i="5"/>
  <c r="M13" i="6"/>
  <c r="L13" i="6"/>
  <c r="K13" i="6"/>
  <c r="D29" i="7"/>
  <c r="C29" i="7"/>
  <c r="B29" i="7"/>
  <c r="F38" i="9"/>
  <c r="E38" i="9"/>
  <c r="D38" i="9"/>
  <c r="D68" i="5"/>
  <c r="C68" i="5"/>
  <c r="B68" i="5"/>
  <c r="F39" i="6"/>
  <c r="E39" i="6"/>
  <c r="D39" i="6"/>
  <c r="D50" i="7"/>
  <c r="C50" i="7"/>
  <c r="B50" i="7"/>
  <c r="F22" i="9"/>
  <c r="E22" i="9"/>
  <c r="D22" i="9"/>
  <c r="C73" i="5"/>
  <c r="B73" i="5"/>
  <c r="D73" i="5"/>
  <c r="L44" i="6"/>
  <c r="K44" i="6"/>
  <c r="M44" i="6"/>
  <c r="C47" i="7"/>
  <c r="B47" i="7"/>
  <c r="D47" i="7"/>
  <c r="M9" i="8"/>
  <c r="K9" i="8"/>
  <c r="L9" i="8"/>
  <c r="B54" i="5"/>
  <c r="D54" i="5"/>
  <c r="C54" i="5"/>
  <c r="D23" i="6"/>
  <c r="F23" i="6"/>
  <c r="E23" i="6"/>
  <c r="B36" i="7"/>
  <c r="D36" i="7"/>
  <c r="C36" i="7"/>
  <c r="F34" i="9"/>
  <c r="E34" i="9"/>
  <c r="D34" i="9"/>
  <c r="D67" i="5"/>
  <c r="C67" i="5"/>
  <c r="B67" i="5"/>
  <c r="M38" i="6"/>
  <c r="L38" i="6"/>
  <c r="K38" i="6"/>
  <c r="D49" i="7"/>
  <c r="C49" i="7"/>
  <c r="B49" i="7"/>
  <c r="F14" i="9"/>
  <c r="E14" i="9"/>
  <c r="D14" i="9"/>
  <c r="D64" i="5"/>
  <c r="C64" i="5"/>
  <c r="B64" i="5"/>
  <c r="F34" i="6"/>
  <c r="E34" i="6"/>
  <c r="D34" i="6"/>
  <c r="D46" i="7"/>
  <c r="C46" i="7"/>
  <c r="B46" i="7"/>
  <c r="M49" i="8"/>
  <c r="L49" i="8"/>
  <c r="K49" i="8"/>
  <c r="F47" i="9"/>
  <c r="E47" i="9"/>
  <c r="D47" i="9"/>
  <c r="D106" i="7"/>
  <c r="C106" i="7"/>
  <c r="B106" i="7"/>
  <c r="M13" i="9"/>
  <c r="L13" i="9"/>
  <c r="K13" i="9"/>
  <c r="M10" i="10"/>
  <c r="L10" i="10"/>
  <c r="K10" i="10"/>
  <c r="C103" i="7"/>
  <c r="B103" i="7"/>
  <c r="D103" i="7"/>
  <c r="E16" i="9"/>
  <c r="D16" i="9"/>
  <c r="F16" i="9"/>
  <c r="F16" i="10"/>
  <c r="E16" i="10"/>
  <c r="D16" i="10"/>
  <c r="F49" i="8"/>
  <c r="D49" i="8"/>
  <c r="E49" i="8"/>
  <c r="M46" i="9"/>
  <c r="K46" i="9"/>
  <c r="L46" i="9"/>
  <c r="L24" i="8"/>
  <c r="M24" i="8"/>
  <c r="K24" i="8"/>
  <c r="E25" i="9"/>
  <c r="F25" i="9"/>
  <c r="D25" i="9"/>
  <c r="E17" i="10"/>
  <c r="D17" i="10"/>
  <c r="F17" i="10"/>
  <c r="D102" i="7"/>
  <c r="B102" i="7"/>
  <c r="C102" i="7"/>
  <c r="K15" i="9"/>
  <c r="M15" i="9"/>
  <c r="L15" i="9"/>
  <c r="K19" i="10"/>
  <c r="M19" i="10"/>
  <c r="L19" i="10"/>
  <c r="E14" i="8"/>
  <c r="D14" i="8"/>
  <c r="F14" i="8"/>
  <c r="M24" i="9"/>
  <c r="L24" i="9"/>
  <c r="K24" i="9"/>
  <c r="M16" i="10"/>
  <c r="L16" i="10"/>
  <c r="K16" i="10"/>
  <c r="M44" i="10"/>
  <c r="L44" i="10"/>
  <c r="K44" i="10"/>
  <c r="F55" i="10"/>
  <c r="E55" i="10"/>
  <c r="D55" i="10"/>
  <c r="F48" i="10"/>
  <c r="E48" i="10"/>
  <c r="D48" i="10"/>
  <c r="L54" i="10"/>
  <c r="K54" i="10"/>
  <c r="M54" i="10"/>
  <c r="M47" i="10"/>
  <c r="L47" i="10"/>
  <c r="K47" i="10"/>
  <c r="D42" i="12"/>
  <c r="M42" i="12"/>
  <c r="M18" i="12"/>
  <c r="D18" i="12"/>
  <c r="D48" i="12"/>
  <c r="M48" i="12"/>
  <c r="D29" i="5"/>
  <c r="C29" i="5"/>
  <c r="B29" i="5"/>
  <c r="D90" i="5"/>
  <c r="C90" i="5"/>
  <c r="B90" i="5"/>
  <c r="D39" i="5"/>
  <c r="C39" i="5"/>
  <c r="B39" i="5"/>
  <c r="M48" i="8"/>
  <c r="L48" i="8"/>
  <c r="K48" i="8"/>
  <c r="M98" i="12"/>
  <c r="D98" i="12"/>
  <c r="M7" i="12"/>
  <c r="D7" i="12"/>
  <c r="D58" i="12"/>
  <c r="M58" i="12"/>
  <c r="D50" i="12"/>
  <c r="M50" i="12"/>
  <c r="M49" i="12"/>
  <c r="D49" i="12"/>
  <c r="M87" i="12"/>
  <c r="D87" i="12"/>
  <c r="D45" i="5"/>
  <c r="C45" i="5"/>
  <c r="B45" i="5"/>
  <c r="M9" i="6"/>
  <c r="L9" i="6"/>
  <c r="K9" i="6"/>
  <c r="D27" i="7"/>
  <c r="C27" i="7"/>
  <c r="B27" i="7"/>
  <c r="D89" i="7"/>
  <c r="C89" i="7"/>
  <c r="B89" i="7"/>
  <c r="D42" i="5"/>
  <c r="C42" i="5"/>
  <c r="B42" i="5"/>
  <c r="D106" i="5"/>
  <c r="C106" i="5"/>
  <c r="B106" i="5"/>
  <c r="D16" i="7"/>
  <c r="C16" i="7"/>
  <c r="B16" i="7"/>
  <c r="B92" i="7"/>
  <c r="D92" i="7"/>
  <c r="C92" i="7"/>
  <c r="D55" i="5"/>
  <c r="C55" i="5"/>
  <c r="B55" i="5"/>
  <c r="M23" i="6"/>
  <c r="L23" i="6"/>
  <c r="K23" i="6"/>
  <c r="D37" i="7"/>
  <c r="C37" i="7"/>
  <c r="B37" i="7"/>
  <c r="D12" i="5"/>
  <c r="C12" i="5"/>
  <c r="B12" i="5"/>
  <c r="D76" i="5"/>
  <c r="C76" i="5"/>
  <c r="B76" i="5"/>
  <c r="F49" i="6"/>
  <c r="E49" i="6"/>
  <c r="D49" i="6"/>
  <c r="D58" i="7"/>
  <c r="C58" i="7"/>
  <c r="B58" i="7"/>
  <c r="N9" i="10"/>
  <c r="M9" i="10"/>
  <c r="L9" i="10"/>
  <c r="K9" i="10"/>
  <c r="C81" i="5"/>
  <c r="B81" i="5"/>
  <c r="D81" i="5"/>
  <c r="L54" i="6"/>
  <c r="K54" i="6"/>
  <c r="M54" i="6"/>
  <c r="C55" i="7"/>
  <c r="B55" i="7"/>
  <c r="D55" i="7"/>
  <c r="M38" i="8"/>
  <c r="L38" i="8"/>
  <c r="K38" i="8"/>
  <c r="B62" i="5"/>
  <c r="D62" i="5"/>
  <c r="C62" i="5"/>
  <c r="D33" i="6"/>
  <c r="F33" i="6"/>
  <c r="E33" i="6"/>
  <c r="B44" i="7"/>
  <c r="D44" i="7"/>
  <c r="C44" i="7"/>
  <c r="C11" i="5"/>
  <c r="B11" i="5"/>
  <c r="D11" i="5"/>
  <c r="D75" i="5"/>
  <c r="C75" i="5"/>
  <c r="B75" i="5"/>
  <c r="M48" i="6"/>
  <c r="L48" i="6"/>
  <c r="K48" i="6"/>
  <c r="D57" i="7"/>
  <c r="C57" i="7"/>
  <c r="B57" i="7"/>
  <c r="D8" i="5"/>
  <c r="C8" i="5"/>
  <c r="B8" i="5"/>
  <c r="D72" i="5"/>
  <c r="C72" i="5"/>
  <c r="B72" i="5"/>
  <c r="F44" i="6"/>
  <c r="E44" i="6"/>
  <c r="D44" i="6"/>
  <c r="D54" i="7"/>
  <c r="C54" i="7"/>
  <c r="B54" i="7"/>
  <c r="M59" i="8"/>
  <c r="L59" i="8"/>
  <c r="K59" i="8"/>
  <c r="F51" i="9"/>
  <c r="E51" i="9"/>
  <c r="D51" i="9"/>
  <c r="F8" i="8"/>
  <c r="E8" i="8"/>
  <c r="D8" i="8"/>
  <c r="M21" i="9"/>
  <c r="L21" i="9"/>
  <c r="K21" i="9"/>
  <c r="M13" i="10"/>
  <c r="L13" i="10"/>
  <c r="K13" i="10"/>
  <c r="L13" i="8"/>
  <c r="K13" i="8"/>
  <c r="M13" i="8"/>
  <c r="E24" i="9"/>
  <c r="D24" i="9"/>
  <c r="F24" i="9"/>
  <c r="F20" i="10"/>
  <c r="E20" i="10"/>
  <c r="D20" i="10"/>
  <c r="F59" i="8"/>
  <c r="D59" i="8"/>
  <c r="E59" i="8"/>
  <c r="M50" i="9"/>
  <c r="K50" i="9"/>
  <c r="L50" i="9"/>
  <c r="L34" i="8"/>
  <c r="M34" i="8"/>
  <c r="K34" i="8"/>
  <c r="E33" i="9"/>
  <c r="F33" i="9"/>
  <c r="D33" i="9"/>
  <c r="E21" i="10"/>
  <c r="D21" i="10"/>
  <c r="F21" i="10"/>
  <c r="F13" i="8"/>
  <c r="D13" i="8"/>
  <c r="E13" i="8"/>
  <c r="K23" i="9"/>
  <c r="M23" i="9"/>
  <c r="L23" i="9"/>
  <c r="K23" i="10"/>
  <c r="M23" i="10"/>
  <c r="L23" i="10"/>
  <c r="F24" i="8"/>
  <c r="E24" i="8"/>
  <c r="D24" i="8"/>
  <c r="M28" i="9"/>
  <c r="L28" i="9"/>
  <c r="K28" i="9"/>
  <c r="M20" i="10"/>
  <c r="L20" i="10"/>
  <c r="K20" i="10"/>
  <c r="M48" i="10"/>
  <c r="L48" i="10"/>
  <c r="K48" i="10"/>
  <c r="L37" i="10"/>
  <c r="K37" i="10"/>
  <c r="M37" i="10"/>
  <c r="F52" i="10"/>
  <c r="E52" i="10"/>
  <c r="D52" i="10"/>
  <c r="E37" i="10"/>
  <c r="F37" i="10"/>
  <c r="D37" i="10"/>
  <c r="M51" i="10"/>
  <c r="L51" i="10"/>
  <c r="K51" i="10"/>
  <c r="BC8" i="2"/>
  <c r="AI8" i="2" s="1"/>
  <c r="AH8" i="2" s="1"/>
  <c r="AE8" i="2" s="1"/>
  <c r="D11" i="7"/>
  <c r="C11" i="7"/>
  <c r="B11" i="7"/>
  <c r="M82" i="12"/>
  <c r="D82" i="12"/>
  <c r="M11" i="12"/>
  <c r="D11" i="12"/>
  <c r="D53" i="5"/>
  <c r="C53" i="5"/>
  <c r="B53" i="5"/>
  <c r="M19" i="6"/>
  <c r="L19" i="6"/>
  <c r="K19" i="6"/>
  <c r="D35" i="7"/>
  <c r="C35" i="7"/>
  <c r="B35" i="7"/>
  <c r="M18" i="8"/>
  <c r="L18" i="8"/>
  <c r="K18" i="8"/>
  <c r="D50" i="5"/>
  <c r="C50" i="5"/>
  <c r="B50" i="5"/>
  <c r="F8" i="6"/>
  <c r="E8" i="6"/>
  <c r="D8" i="6"/>
  <c r="D24" i="7"/>
  <c r="C24" i="7"/>
  <c r="B24" i="7"/>
  <c r="D97" i="7"/>
  <c r="C97" i="7"/>
  <c r="B97" i="7"/>
  <c r="D63" i="5"/>
  <c r="C63" i="5"/>
  <c r="B63" i="5"/>
  <c r="M33" i="6"/>
  <c r="L33" i="6"/>
  <c r="K33" i="6"/>
  <c r="D45" i="7"/>
  <c r="C45" i="7"/>
  <c r="B45" i="7"/>
  <c r="D20" i="5"/>
  <c r="C20" i="5"/>
  <c r="B20" i="5"/>
  <c r="D84" i="5"/>
  <c r="C84" i="5"/>
  <c r="B84" i="5"/>
  <c r="F59" i="6"/>
  <c r="E59" i="6"/>
  <c r="D59" i="6"/>
  <c r="D66" i="7"/>
  <c r="C66" i="7"/>
  <c r="B66" i="7"/>
  <c r="C25" i="5"/>
  <c r="B25" i="5"/>
  <c r="D25" i="5"/>
  <c r="C89" i="5"/>
  <c r="B89" i="5"/>
  <c r="D89" i="5"/>
  <c r="L64" i="6"/>
  <c r="K64" i="6"/>
  <c r="M64" i="6"/>
  <c r="C63" i="7"/>
  <c r="B63" i="7"/>
  <c r="D63" i="7"/>
  <c r="F50" i="9"/>
  <c r="E50" i="9"/>
  <c r="D50" i="9"/>
  <c r="B70" i="5"/>
  <c r="D70" i="5"/>
  <c r="C70" i="5"/>
  <c r="D43" i="6"/>
  <c r="F43" i="6"/>
  <c r="E43" i="6"/>
  <c r="B52" i="7"/>
  <c r="D52" i="7"/>
  <c r="C52" i="7"/>
  <c r="C19" i="5"/>
  <c r="B19" i="5"/>
  <c r="D19" i="5"/>
  <c r="D83" i="5"/>
  <c r="C83" i="5"/>
  <c r="B83" i="5"/>
  <c r="M58" i="6"/>
  <c r="L58" i="6"/>
  <c r="K58" i="6"/>
  <c r="D65" i="7"/>
  <c r="C65" i="7"/>
  <c r="B65" i="7"/>
  <c r="D16" i="5"/>
  <c r="B16" i="5"/>
  <c r="C16" i="5"/>
  <c r="D80" i="5"/>
  <c r="C80" i="5"/>
  <c r="B80" i="5"/>
  <c r="F54" i="6"/>
  <c r="E54" i="6"/>
  <c r="D54" i="6"/>
  <c r="D62" i="7"/>
  <c r="C62" i="7"/>
  <c r="B62" i="7"/>
  <c r="F11" i="9"/>
  <c r="E11" i="9"/>
  <c r="D11" i="9"/>
  <c r="F15" i="10"/>
  <c r="E15" i="10"/>
  <c r="D15" i="10"/>
  <c r="F18" i="8"/>
  <c r="E18" i="8"/>
  <c r="D18" i="8"/>
  <c r="M25" i="9"/>
  <c r="L25" i="9"/>
  <c r="K25" i="9"/>
  <c r="M17" i="10"/>
  <c r="L17" i="10"/>
  <c r="K17" i="10"/>
  <c r="L23" i="8"/>
  <c r="K23" i="8"/>
  <c r="M23" i="8"/>
  <c r="E28" i="9"/>
  <c r="D28" i="9"/>
  <c r="F28" i="9"/>
  <c r="F24" i="10"/>
  <c r="E24" i="10"/>
  <c r="D24" i="10"/>
  <c r="M10" i="9"/>
  <c r="K10" i="9"/>
  <c r="L10" i="9"/>
  <c r="M14" i="10"/>
  <c r="L14" i="10"/>
  <c r="K14" i="10"/>
  <c r="L44" i="8"/>
  <c r="M44" i="8"/>
  <c r="K44" i="8"/>
  <c r="E37" i="9"/>
  <c r="F37" i="9"/>
  <c r="D37" i="9"/>
  <c r="E25" i="10"/>
  <c r="D25" i="10"/>
  <c r="F25" i="10"/>
  <c r="D23" i="8"/>
  <c r="F23" i="8"/>
  <c r="E23" i="8"/>
  <c r="K27" i="9"/>
  <c r="M27" i="9"/>
  <c r="L27" i="9"/>
  <c r="K27" i="10"/>
  <c r="M27" i="10"/>
  <c r="L27" i="10"/>
  <c r="F34" i="8"/>
  <c r="E34" i="8"/>
  <c r="D34" i="8"/>
  <c r="M36" i="9"/>
  <c r="L36" i="9"/>
  <c r="K36" i="9"/>
  <c r="M24" i="10"/>
  <c r="L24" i="10"/>
  <c r="K24" i="10"/>
  <c r="M52" i="10"/>
  <c r="L52" i="10"/>
  <c r="K52" i="10"/>
  <c r="M41" i="10"/>
  <c r="L41" i="10"/>
  <c r="K41" i="10"/>
  <c r="F56" i="10"/>
  <c r="E56" i="10"/>
  <c r="D56" i="10"/>
  <c r="D41" i="10"/>
  <c r="F41" i="10"/>
  <c r="E41" i="10"/>
  <c r="M55" i="10"/>
  <c r="L55" i="10"/>
  <c r="K55" i="10"/>
  <c r="D7" i="5"/>
  <c r="C7" i="5"/>
  <c r="B7" i="5"/>
  <c r="D93" i="5"/>
  <c r="C93" i="5"/>
  <c r="B93" i="5"/>
  <c r="M90" i="12"/>
  <c r="D90" i="12"/>
  <c r="M23" i="12"/>
  <c r="D23" i="12"/>
  <c r="M78" i="12"/>
  <c r="D78" i="12"/>
  <c r="M24" i="12"/>
  <c r="D24" i="12"/>
  <c r="M8" i="12"/>
  <c r="D8" i="12"/>
  <c r="D61" i="5"/>
  <c r="C61" i="5"/>
  <c r="B61" i="5"/>
  <c r="M29" i="6"/>
  <c r="L29" i="6"/>
  <c r="K29" i="6"/>
  <c r="D43" i="7"/>
  <c r="C43" i="7"/>
  <c r="B43" i="7"/>
  <c r="M58" i="8"/>
  <c r="L58" i="8"/>
  <c r="K58" i="8"/>
  <c r="D58" i="5"/>
  <c r="C58" i="5"/>
  <c r="B58" i="5"/>
  <c r="F18" i="6"/>
  <c r="E18" i="6"/>
  <c r="D18" i="6"/>
  <c r="D32" i="7"/>
  <c r="C32" i="7"/>
  <c r="B32" i="7"/>
  <c r="B100" i="7"/>
  <c r="D100" i="7"/>
  <c r="C100" i="7"/>
  <c r="D71" i="5"/>
  <c r="C71" i="5"/>
  <c r="B71" i="5"/>
  <c r="M43" i="6"/>
  <c r="L43" i="6"/>
  <c r="K43" i="6"/>
  <c r="D53" i="7"/>
  <c r="C53" i="7"/>
  <c r="B53" i="7"/>
  <c r="D28" i="5"/>
  <c r="C28" i="5"/>
  <c r="B28" i="5"/>
  <c r="D92" i="5"/>
  <c r="C92" i="5"/>
  <c r="B92" i="5"/>
  <c r="D10" i="7"/>
  <c r="C10" i="7"/>
  <c r="B10" i="7"/>
  <c r="C71" i="7"/>
  <c r="D71" i="7"/>
  <c r="B71" i="7"/>
  <c r="C33" i="5"/>
  <c r="B33" i="5"/>
  <c r="D33" i="5"/>
  <c r="C97" i="5"/>
  <c r="B97" i="5"/>
  <c r="D97" i="5"/>
  <c r="C7" i="7"/>
  <c r="B7" i="7"/>
  <c r="D7" i="7"/>
  <c r="D73" i="7"/>
  <c r="C73" i="7"/>
  <c r="B73" i="7"/>
  <c r="B14" i="5"/>
  <c r="D14" i="5"/>
  <c r="C14" i="5"/>
  <c r="B78" i="5"/>
  <c r="D78" i="5"/>
  <c r="C78" i="5"/>
  <c r="D53" i="6"/>
  <c r="F53" i="6"/>
  <c r="E53" i="6"/>
  <c r="B60" i="7"/>
  <c r="D60" i="7"/>
  <c r="C60" i="7"/>
  <c r="C27" i="5"/>
  <c r="B27" i="5"/>
  <c r="D27" i="5"/>
  <c r="D91" i="5"/>
  <c r="C91" i="5"/>
  <c r="B91" i="5"/>
  <c r="D9" i="7"/>
  <c r="C9" i="7"/>
  <c r="B9" i="7"/>
  <c r="C79" i="7"/>
  <c r="D79" i="7"/>
  <c r="B79" i="7"/>
  <c r="D24" i="5"/>
  <c r="B24" i="5"/>
  <c r="C24" i="5"/>
  <c r="D88" i="5"/>
  <c r="C88" i="5"/>
  <c r="B88" i="5"/>
  <c r="F64" i="6"/>
  <c r="E64" i="6"/>
  <c r="D64" i="6"/>
  <c r="D72" i="7"/>
  <c r="C72" i="7"/>
  <c r="B72" i="7"/>
  <c r="F15" i="9"/>
  <c r="E15" i="9"/>
  <c r="D15" i="9"/>
  <c r="F19" i="10"/>
  <c r="E19" i="10"/>
  <c r="D19" i="10"/>
  <c r="F28" i="8"/>
  <c r="E28" i="8"/>
  <c r="D28" i="8"/>
  <c r="M33" i="9"/>
  <c r="L33" i="9"/>
  <c r="K33" i="9"/>
  <c r="M21" i="10"/>
  <c r="L21" i="10"/>
  <c r="K21" i="10"/>
  <c r="L33" i="8"/>
  <c r="K33" i="8"/>
  <c r="M33" i="8"/>
  <c r="E36" i="9"/>
  <c r="D36" i="9"/>
  <c r="F36" i="9"/>
  <c r="F28" i="10"/>
  <c r="E28" i="10"/>
  <c r="D28" i="10"/>
  <c r="M14" i="9"/>
  <c r="K14" i="9"/>
  <c r="L14" i="9"/>
  <c r="M18" i="10"/>
  <c r="L18" i="10"/>
  <c r="K18" i="10"/>
  <c r="L54" i="8"/>
  <c r="M54" i="8"/>
  <c r="K54" i="8"/>
  <c r="E45" i="9"/>
  <c r="F45" i="9"/>
  <c r="D45" i="9"/>
  <c r="E29" i="10"/>
  <c r="D29" i="10"/>
  <c r="F29" i="10"/>
  <c r="D33" i="8"/>
  <c r="F33" i="8"/>
  <c r="E33" i="8"/>
  <c r="K35" i="9"/>
  <c r="M35" i="9"/>
  <c r="L35" i="9"/>
  <c r="F14" i="10"/>
  <c r="E14" i="10"/>
  <c r="D14" i="10"/>
  <c r="F44" i="8"/>
  <c r="E44" i="8"/>
  <c r="D44" i="8"/>
  <c r="M40" i="9"/>
  <c r="L40" i="9"/>
  <c r="K40" i="9"/>
  <c r="M28" i="10"/>
  <c r="L28" i="10"/>
  <c r="K28" i="10"/>
  <c r="M56" i="10"/>
  <c r="L56" i="10"/>
  <c r="K56" i="10"/>
  <c r="M45" i="10"/>
  <c r="L45" i="10"/>
  <c r="K45" i="10"/>
  <c r="M30" i="10"/>
  <c r="L30" i="10"/>
  <c r="K30" i="10"/>
  <c r="D45" i="10"/>
  <c r="F45" i="10"/>
  <c r="E45" i="10"/>
  <c r="E38" i="10"/>
  <c r="D38" i="10"/>
  <c r="F38" i="10"/>
  <c r="C17" i="5"/>
  <c r="B17" i="5"/>
  <c r="D17" i="5"/>
  <c r="N1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</author>
  </authors>
  <commentList>
    <comment ref="AF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6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6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9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1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7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8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2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0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1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2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2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3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4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4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5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5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6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6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7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7" authorId="0" shapeId="0" xr:uid="{00000000-0006-0000-0100-00003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8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8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39" authorId="0" shapeId="0" xr:uid="{00000000-0006-0000-0100-00003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9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0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0" authorId="0" shapeId="0" xr:uid="{00000000-0006-0000-0100-00003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1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1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2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2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3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3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4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4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5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5" authorId="0" shapeId="0" xr:uid="{00000000-0006-0000-0100-00004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6" authorId="0" shapeId="0" xr:uid="{00000000-0006-0000-0100-00004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6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7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7" authorId="0" shapeId="0" xr:uid="{00000000-0006-0000-0100-00004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8" authorId="0" shapeId="0" xr:uid="{00000000-0006-0000-0100-00004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8" authorId="0" shapeId="0" xr:uid="{00000000-0006-0000-0100-00004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49" authorId="0" shapeId="0" xr:uid="{00000000-0006-0000-0100-00004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9" authorId="0" shapeId="0" xr:uid="{00000000-0006-0000-0100-00005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0" authorId="0" shapeId="0" xr:uid="{00000000-0006-0000-0100-00005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0" authorId="0" shapeId="0" xr:uid="{00000000-0006-0000-0100-00005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1" authorId="0" shapeId="0" xr:uid="{00000000-0006-0000-0100-00005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1" authorId="0" shapeId="0" xr:uid="{00000000-0006-0000-0100-00005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2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2" authorId="0" shapeId="0" xr:uid="{00000000-0006-0000-0100-00005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3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3" authorId="0" shapeId="0" xr:uid="{00000000-0006-0000-0100-00005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4" authorId="0" shapeId="0" xr:uid="{00000000-0006-0000-0100-00005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4" authorId="0" shapeId="0" xr:uid="{00000000-0006-0000-0100-00005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5" authorId="0" shapeId="0" xr:uid="{00000000-0006-0000-0100-00005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5" authorId="0" shapeId="0" xr:uid="{00000000-0006-0000-0100-00005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6" authorId="0" shapeId="0" xr:uid="{00000000-0006-0000-0100-00005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6" authorId="0" shapeId="0" xr:uid="{00000000-0006-0000-0100-00005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7" authorId="0" shapeId="0" xr:uid="{00000000-0006-0000-0100-00005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7" authorId="0" shapeId="0" xr:uid="{00000000-0006-0000-0100-00006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8" authorId="0" shapeId="0" xr:uid="{00000000-0006-0000-0100-00006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8" authorId="0" shapeId="0" xr:uid="{00000000-0006-0000-0100-00006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59" authorId="0" shapeId="0" xr:uid="{00000000-0006-0000-0100-00006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9" authorId="0" shapeId="0" xr:uid="{00000000-0006-0000-0100-00006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0" authorId="0" shapeId="0" xr:uid="{00000000-0006-0000-0100-00006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0" authorId="0" shapeId="0" xr:uid="{00000000-0006-0000-0100-00006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1" authorId="0" shapeId="0" xr:uid="{00000000-0006-0000-0100-00006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1" authorId="0" shapeId="0" xr:uid="{00000000-0006-0000-0100-00006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2" authorId="0" shapeId="0" xr:uid="{00000000-0006-0000-0100-00006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2" authorId="0" shapeId="0" xr:uid="{00000000-0006-0000-0100-00006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3" authorId="0" shapeId="0" xr:uid="{00000000-0006-0000-0100-00006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3" authorId="0" shapeId="0" xr:uid="{00000000-0006-0000-0100-00006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4" authorId="0" shapeId="0" xr:uid="{00000000-0006-0000-0100-00006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4" authorId="0" shapeId="0" xr:uid="{00000000-0006-0000-0100-00006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5" authorId="0" shapeId="0" xr:uid="{00000000-0006-0000-0100-00006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5" authorId="0" shapeId="0" xr:uid="{00000000-0006-0000-0100-00007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6" authorId="0" shapeId="0" xr:uid="{00000000-0006-0000-0100-00007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6" authorId="0" shapeId="0" xr:uid="{00000000-0006-0000-0100-00007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7" authorId="0" shapeId="0" xr:uid="{00000000-0006-0000-0100-00007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7" authorId="0" shapeId="0" xr:uid="{00000000-0006-0000-0100-00007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8" authorId="0" shapeId="0" xr:uid="{00000000-0006-0000-0100-00007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8" authorId="0" shapeId="0" xr:uid="{00000000-0006-0000-0100-00007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69" authorId="0" shapeId="0" xr:uid="{00000000-0006-0000-0100-00007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9" authorId="0" shapeId="0" xr:uid="{00000000-0006-0000-0100-00007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0" authorId="0" shapeId="0" xr:uid="{00000000-0006-0000-0100-00007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0" authorId="0" shapeId="0" xr:uid="{00000000-0006-0000-0100-00007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1" authorId="0" shapeId="0" xr:uid="{00000000-0006-0000-0100-00007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1" authorId="0" shapeId="0" xr:uid="{00000000-0006-0000-0100-00007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2" authorId="0" shapeId="0" xr:uid="{00000000-0006-0000-0100-00007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2" authorId="0" shapeId="0" xr:uid="{00000000-0006-0000-0100-00007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3" authorId="0" shapeId="0" xr:uid="{00000000-0006-0000-0100-00007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3" authorId="0" shapeId="0" xr:uid="{00000000-0006-0000-0100-00008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4" authorId="0" shapeId="0" xr:uid="{00000000-0006-0000-0100-00008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4" authorId="0" shapeId="0" xr:uid="{00000000-0006-0000-0100-00008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5" authorId="0" shapeId="0" xr:uid="{00000000-0006-0000-0100-00008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5" authorId="0" shapeId="0" xr:uid="{00000000-0006-0000-0100-00008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6" authorId="0" shapeId="0" xr:uid="{00000000-0006-0000-0100-00008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6" authorId="0" shapeId="0" xr:uid="{00000000-0006-0000-0100-00008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7" authorId="0" shapeId="0" xr:uid="{00000000-0006-0000-0100-00008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7" authorId="0" shapeId="0" xr:uid="{00000000-0006-0000-0100-00008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8" authorId="0" shapeId="0" xr:uid="{00000000-0006-0000-0100-00008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8" authorId="0" shapeId="0" xr:uid="{00000000-0006-0000-0100-00008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79" authorId="0" shapeId="0" xr:uid="{00000000-0006-0000-0100-00008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9" authorId="0" shapeId="0" xr:uid="{00000000-0006-0000-0100-00008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0" authorId="0" shapeId="0" xr:uid="{00000000-0006-0000-0100-00008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0" authorId="0" shapeId="0" xr:uid="{00000000-0006-0000-0100-00008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1" authorId="0" shapeId="0" xr:uid="{00000000-0006-0000-0100-00008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1" authorId="0" shapeId="0" xr:uid="{00000000-0006-0000-0100-00009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2" authorId="0" shapeId="0" xr:uid="{00000000-0006-0000-0100-00009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2" authorId="0" shapeId="0" xr:uid="{00000000-0006-0000-0100-00009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3" authorId="0" shapeId="0" xr:uid="{00000000-0006-0000-0100-00009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3" authorId="0" shapeId="0" xr:uid="{00000000-0006-0000-0100-00009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4" authorId="0" shapeId="0" xr:uid="{00000000-0006-0000-0100-00009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4" authorId="0" shapeId="0" xr:uid="{00000000-0006-0000-0100-00009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5" authorId="0" shapeId="0" xr:uid="{00000000-0006-0000-0100-00009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5" authorId="0" shapeId="0" xr:uid="{00000000-0006-0000-0100-00009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6" authorId="0" shapeId="0" xr:uid="{00000000-0006-0000-0100-00009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6" authorId="0" shapeId="0" xr:uid="{00000000-0006-0000-0100-00009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7" authorId="0" shapeId="0" xr:uid="{00000000-0006-0000-0100-00009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7" authorId="0" shapeId="0" xr:uid="{00000000-0006-0000-0100-00009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8" authorId="0" shapeId="0" xr:uid="{00000000-0006-0000-0100-00009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8" authorId="0" shapeId="0" xr:uid="{00000000-0006-0000-0100-00009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89" authorId="0" shapeId="0" xr:uid="{00000000-0006-0000-0100-00009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9" authorId="0" shapeId="0" xr:uid="{00000000-0006-0000-0100-0000A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0" authorId="0" shapeId="0" xr:uid="{00000000-0006-0000-0100-0000A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0" authorId="0" shapeId="0" xr:uid="{00000000-0006-0000-0100-0000A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1" authorId="0" shapeId="0" xr:uid="{00000000-0006-0000-0100-0000A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1" authorId="0" shapeId="0" xr:uid="{00000000-0006-0000-0100-0000A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2" authorId="0" shapeId="0" xr:uid="{00000000-0006-0000-0100-0000A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2" authorId="0" shapeId="0" xr:uid="{00000000-0006-0000-0100-0000A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3" authorId="0" shapeId="0" xr:uid="{00000000-0006-0000-0100-0000A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3" authorId="0" shapeId="0" xr:uid="{00000000-0006-0000-0100-0000A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4" authorId="0" shapeId="0" xr:uid="{00000000-0006-0000-0100-0000A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4" authorId="0" shapeId="0" xr:uid="{00000000-0006-0000-0100-0000A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5" authorId="0" shapeId="0" xr:uid="{00000000-0006-0000-0100-0000A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5" authorId="0" shapeId="0" xr:uid="{00000000-0006-0000-0100-0000A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6" authorId="0" shapeId="0" xr:uid="{00000000-0006-0000-0100-0000A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6" authorId="0" shapeId="0" xr:uid="{00000000-0006-0000-0100-0000A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7" authorId="0" shapeId="0" xr:uid="{00000000-0006-0000-0100-0000A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7" authorId="0" shapeId="0" xr:uid="{00000000-0006-0000-0100-0000B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8" authorId="0" shapeId="0" xr:uid="{00000000-0006-0000-0100-0000B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8" authorId="0" shapeId="0" xr:uid="{00000000-0006-0000-0100-0000B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99" authorId="0" shapeId="0" xr:uid="{00000000-0006-0000-0100-0000B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9" authorId="0" shapeId="0" xr:uid="{00000000-0006-0000-0100-0000B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0" authorId="0" shapeId="0" xr:uid="{00000000-0006-0000-0100-0000B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0" authorId="0" shapeId="0" xr:uid="{00000000-0006-0000-0100-0000B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1" authorId="0" shapeId="0" xr:uid="{00000000-0006-0000-0100-0000B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1" authorId="0" shapeId="0" xr:uid="{00000000-0006-0000-0100-0000B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2" authorId="0" shapeId="0" xr:uid="{00000000-0006-0000-0100-0000B9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2" authorId="0" shapeId="0" xr:uid="{00000000-0006-0000-0100-0000BA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3" authorId="0" shapeId="0" xr:uid="{00000000-0006-0000-0100-0000BB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3" authorId="0" shapeId="0" xr:uid="{00000000-0006-0000-0100-0000BC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4" authorId="0" shapeId="0" xr:uid="{00000000-0006-0000-0100-0000BD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4" authorId="0" shapeId="0" xr:uid="{00000000-0006-0000-0100-0000BE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5" authorId="0" shapeId="0" xr:uid="{00000000-0006-0000-0100-0000BF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5" authorId="0" shapeId="0" xr:uid="{00000000-0006-0000-0100-0000C0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6" authorId="0" shapeId="0" xr:uid="{00000000-0006-0000-0100-0000C1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6" authorId="0" shapeId="0" xr:uid="{00000000-0006-0000-0100-0000C2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7" authorId="0" shapeId="0" xr:uid="{00000000-0006-0000-0100-0000C3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7" authorId="0" shapeId="0" xr:uid="{00000000-0006-0000-0100-0000C4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8" authorId="0" shapeId="0" xr:uid="{00000000-0006-0000-0100-0000C5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8" authorId="0" shapeId="0" xr:uid="{00000000-0006-0000-0100-0000C6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AF109" authorId="0" shapeId="0" xr:uid="{00000000-0006-0000-0100-0000C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9" authorId="0" shapeId="0" xr:uid="{00000000-0006-0000-0100-0000C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</commentList>
</comments>
</file>

<file path=xl/sharedStrings.xml><?xml version="1.0" encoding="utf-8"?>
<sst xmlns="http://schemas.openxmlformats.org/spreadsheetml/2006/main" count="624" uniqueCount="197">
  <si>
    <t>Anmeldung</t>
  </si>
  <si>
    <t>Verein</t>
  </si>
  <si>
    <t>Vereinsname</t>
  </si>
  <si>
    <t>Ansprechpartner</t>
  </si>
  <si>
    <t>Name, Vorname</t>
  </si>
  <si>
    <t>Straße</t>
  </si>
  <si>
    <t>Postleitzahl</t>
  </si>
  <si>
    <t>Wohnort</t>
  </si>
  <si>
    <t>Ort</t>
  </si>
  <si>
    <t>E-Mail</t>
  </si>
  <si>
    <t>Email-Adresse</t>
  </si>
  <si>
    <t>Telefon</t>
  </si>
  <si>
    <t>Handy</t>
  </si>
  <si>
    <t>Teilnehmer-Gebüren:</t>
  </si>
  <si>
    <t>je Workshop</t>
  </si>
  <si>
    <t>Hockey-Tunier:</t>
  </si>
  <si>
    <t>je Mannschaft</t>
  </si>
  <si>
    <t>Einzelspieler</t>
  </si>
  <si>
    <t>Übernachtung</t>
  </si>
  <si>
    <t>pro Nacht mit Früh.</t>
  </si>
  <si>
    <t>Meldeschluss:</t>
  </si>
  <si>
    <t>Meldeadresse:</t>
  </si>
  <si>
    <t>Musik:</t>
  </si>
  <si>
    <t>Die Musik so beschriften:</t>
  </si>
  <si>
    <t>Datum:</t>
  </si>
  <si>
    <t>nur gruppenküren extra?</t>
  </si>
  <si>
    <t>Anzahl der max. Workshops</t>
  </si>
  <si>
    <t>Verbandsrabatt</t>
  </si>
  <si>
    <t>Verein:</t>
  </si>
  <si>
    <t>Anzahl der Hockey-Spieler:</t>
  </si>
  <si>
    <t>Abfrage Bezahlung:</t>
  </si>
  <si>
    <t>0 = nichts</t>
  </si>
  <si>
    <t>1=alles</t>
  </si>
  <si>
    <t>2=nur gruppenkür</t>
  </si>
  <si>
    <t>fortlaufende Nr.</t>
  </si>
  <si>
    <t>Name</t>
  </si>
  <si>
    <t>Vorname</t>
  </si>
  <si>
    <t>Geschlecht</t>
  </si>
  <si>
    <t>Geburtsdatum</t>
  </si>
  <si>
    <t>Alter</t>
  </si>
  <si>
    <t>Übernachtung Fr/Sa</t>
  </si>
  <si>
    <t>Übernachtung Sa/So</t>
  </si>
  <si>
    <t>Aufstiege (1;2;3)</t>
  </si>
  <si>
    <t>Skill-Level Grundlagen (1)</t>
  </si>
  <si>
    <t>Radlauf (1;4)</t>
  </si>
  <si>
    <t>Kürelemente (1;2)</t>
  </si>
  <si>
    <t>Einbein (1;3)</t>
  </si>
  <si>
    <t>Hoch-/Weitsprung (1+2;3+4)</t>
  </si>
  <si>
    <t>Kurven &amp; Spins (2;4)</t>
  </si>
  <si>
    <t>Crank Idle (2)</t>
  </si>
  <si>
    <t>Dragseat (2)</t>
  </si>
  <si>
    <t>Grundlagen Gliding (3)</t>
  </si>
  <si>
    <t>Stand-Up (3)</t>
  </si>
  <si>
    <t>Rodeo/Rodea (3)</t>
  </si>
  <si>
    <t>Hocheinrad (4)</t>
  </si>
  <si>
    <t>Crossover (4)</t>
  </si>
  <si>
    <t>Hockey-Tunier</t>
  </si>
  <si>
    <t>Einzelkür</t>
  </si>
  <si>
    <t>Paarkür</t>
  </si>
  <si>
    <t>JE + Expert Einzelkür</t>
  </si>
  <si>
    <t>JE + Expert Paarkür</t>
  </si>
  <si>
    <t>Kleingruppe</t>
  </si>
  <si>
    <t>Großgruppe</t>
  </si>
  <si>
    <t>Startgebühr</t>
  </si>
  <si>
    <t>abweichender Verein</t>
  </si>
  <si>
    <t>Meldegebühr über abw. Verein</t>
  </si>
  <si>
    <t>Zahlende Summe</t>
  </si>
  <si>
    <t>Gesamtsumme</t>
  </si>
  <si>
    <t>über anderen Verein</t>
  </si>
  <si>
    <t>Jemand eingetragen?</t>
  </si>
  <si>
    <t>Anzahl der Workshops</t>
  </si>
  <si>
    <t>Kosten der Workshops</t>
  </si>
  <si>
    <t>Hockey</t>
  </si>
  <si>
    <t>Kosten Hockey</t>
  </si>
  <si>
    <t>Abfrage Einzelkür</t>
  </si>
  <si>
    <t>Abfrage Paarkür</t>
  </si>
  <si>
    <t>Abfrage JE + E Einzelkür</t>
  </si>
  <si>
    <t>Abfrage JE + E Paarkür</t>
  </si>
  <si>
    <t>Abfrage Kleingruppenkür</t>
  </si>
  <si>
    <t>Abfrage Großgruppenkür</t>
  </si>
  <si>
    <t>Abfrage was Bezahlt werden muss</t>
  </si>
  <si>
    <t>Berechtig</t>
  </si>
  <si>
    <t>normales Startgeld</t>
  </si>
  <si>
    <t>nur Gruppenkür</t>
  </si>
  <si>
    <t>Kosten Workshops + Hockey</t>
  </si>
  <si>
    <t>Bezahlung Startgeld</t>
  </si>
  <si>
    <t>Übernauchtungen</t>
  </si>
  <si>
    <t>Kosten Übernachtung</t>
  </si>
  <si>
    <t>Werte zum Eingeben</t>
  </si>
  <si>
    <t>OK???</t>
  </si>
  <si>
    <t>Beispielname</t>
  </si>
  <si>
    <t>m</t>
  </si>
  <si>
    <t>x</t>
  </si>
  <si>
    <t>???-Mitglied</t>
  </si>
  <si>
    <t>Beispielname2</t>
  </si>
  <si>
    <t>Vorname2</t>
  </si>
  <si>
    <t>w</t>
  </si>
  <si>
    <t>ja</t>
  </si>
  <si>
    <t>1+2</t>
  </si>
  <si>
    <t>nein</t>
  </si>
  <si>
    <t>3+4</t>
  </si>
  <si>
    <t>Jurymitglieder</t>
  </si>
  <si>
    <t>Nr</t>
  </si>
  <si>
    <t>Komentar</t>
  </si>
  <si>
    <t>EK-U11</t>
  </si>
  <si>
    <t>EK-U13</t>
  </si>
  <si>
    <t>EK-U15</t>
  </si>
  <si>
    <t>EK-15+</t>
  </si>
  <si>
    <t>PK-U11</t>
  </si>
  <si>
    <t>PK-U13</t>
  </si>
  <si>
    <t>PK-U15</t>
  </si>
  <si>
    <t>PK-15+</t>
  </si>
  <si>
    <t>EK-JExp</t>
  </si>
  <si>
    <t>EK-Exp</t>
  </si>
  <si>
    <t>PK-JExp</t>
  </si>
  <si>
    <t>PK-Exp</t>
  </si>
  <si>
    <t>GK-klein U15</t>
  </si>
  <si>
    <t>GK-klein 15+</t>
  </si>
  <si>
    <t>GK-groß</t>
  </si>
  <si>
    <t>t/p/a</t>
  </si>
  <si>
    <t>t/a</t>
  </si>
  <si>
    <t>p/a</t>
  </si>
  <si>
    <t>p</t>
  </si>
  <si>
    <t>t</t>
  </si>
  <si>
    <t>a</t>
  </si>
  <si>
    <t>nur Technik</t>
  </si>
  <si>
    <t>Technik + Abstiege</t>
  </si>
  <si>
    <t>nur Präsentation</t>
  </si>
  <si>
    <t>Präsentation + Abstiege</t>
  </si>
  <si>
    <t>alles</t>
  </si>
  <si>
    <t>Abstiege</t>
  </si>
  <si>
    <t>Hockey-Mannschaften</t>
  </si>
  <si>
    <t>Team-Name</t>
  </si>
  <si>
    <t>Vereins-Schiedsrichter</t>
  </si>
  <si>
    <t>Anzahl Spieler</t>
  </si>
  <si>
    <t>Einzelkürname</t>
  </si>
  <si>
    <t xml:space="preserve">Paarkür 1                </t>
  </si>
  <si>
    <t>Paarkürname</t>
  </si>
  <si>
    <t xml:space="preserve">Paarkür 2                </t>
  </si>
  <si>
    <t>Fahrer</t>
  </si>
  <si>
    <t xml:space="preserve">Paarkür 3               </t>
  </si>
  <si>
    <t xml:space="preserve">Paarkür 4                </t>
  </si>
  <si>
    <t xml:space="preserve">Paarkür 5                </t>
  </si>
  <si>
    <t xml:space="preserve">Paarkür 6               </t>
  </si>
  <si>
    <t xml:space="preserve">Paarkür 7                </t>
  </si>
  <si>
    <t xml:space="preserve">Paarkür 8                </t>
  </si>
  <si>
    <t xml:space="preserve">Paarkür 9                </t>
  </si>
  <si>
    <t xml:space="preserve">Paarkür 10              </t>
  </si>
  <si>
    <t xml:space="preserve">Paarkür 11              </t>
  </si>
  <si>
    <t xml:space="preserve">Paarkür 12               </t>
  </si>
  <si>
    <t xml:space="preserve">Paarkür 13               </t>
  </si>
  <si>
    <t xml:space="preserve">Paarkür 14              </t>
  </si>
  <si>
    <t xml:space="preserve">Paarkür 15              </t>
  </si>
  <si>
    <t xml:space="preserve">Paarkür 16             </t>
  </si>
  <si>
    <t xml:space="preserve">Paarkür 17               </t>
  </si>
  <si>
    <t xml:space="preserve">Paarkür 18              </t>
  </si>
  <si>
    <t xml:space="preserve">Paarkür 19             </t>
  </si>
  <si>
    <t xml:space="preserve">Paarkür 20               </t>
  </si>
  <si>
    <t xml:space="preserve">Paarkür 21                </t>
  </si>
  <si>
    <t xml:space="preserve">Paarkür 22                </t>
  </si>
  <si>
    <t xml:space="preserve">Paarkür 23                </t>
  </si>
  <si>
    <t xml:space="preserve">Paarkür 24                </t>
  </si>
  <si>
    <t>Einzelkürname Expert / Junior Expert</t>
  </si>
  <si>
    <t>Paarkürname-Expert / Junior Expert</t>
  </si>
  <si>
    <t>Name:</t>
  </si>
  <si>
    <t>Ansprechpartner:</t>
  </si>
  <si>
    <t>email</t>
  </si>
  <si>
    <t>Meldegebühr in Euro</t>
  </si>
  <si>
    <t>Gesamtbetrag</t>
  </si>
  <si>
    <t>Überweisung an:</t>
  </si>
  <si>
    <t>IBAN:</t>
  </si>
  <si>
    <t>Verwendungszweck:</t>
  </si>
  <si>
    <t>ID</t>
  </si>
  <si>
    <t>geburtsdatum</t>
  </si>
  <si>
    <t>Ex. Einzelkür</t>
  </si>
  <si>
    <t>Ex. Paarkür</t>
  </si>
  <si>
    <t>Komentare:</t>
  </si>
  <si>
    <t>WRSV-Mitglied</t>
  </si>
  <si>
    <t>nur bei 1 Kür:</t>
  </si>
  <si>
    <t>Disziplin_Altersklasse_Kürname_Fahrer_Verein.mp3</t>
  </si>
  <si>
    <t>Württembergische Meisterschaft und Edelweiß-Cup</t>
  </si>
  <si>
    <t>Württembergische</t>
  </si>
  <si>
    <t>Edelweiß-Cup</t>
  </si>
  <si>
    <t>EK-U9</t>
  </si>
  <si>
    <t>PK - U9</t>
  </si>
  <si>
    <t>Radfahrerverein Edelweiss eV</t>
  </si>
  <si>
    <t>Volksbank Rottweil eG</t>
  </si>
  <si>
    <t>DE38 6429 0120 0062 2230 03</t>
  </si>
  <si>
    <t>Gruppenkürname 1</t>
  </si>
  <si>
    <t>Gruppenkürname 2</t>
  </si>
  <si>
    <t>Gruppenkürname 3</t>
  </si>
  <si>
    <t>Gruppenkürname 4</t>
  </si>
  <si>
    <t>Gruppenkürname 5</t>
  </si>
  <si>
    <t>Gruppenkürname 6</t>
  </si>
  <si>
    <t>Gruppenkürname 7</t>
  </si>
  <si>
    <t>Gruppenkürname 8</t>
  </si>
  <si>
    <t>schriftfuehrer@rv-wellendingen.de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</si>
</sst>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[$-407]d/\ mmmm\ yyyy;@"/>
    <numFmt numFmtId="165" formatCode=".\-\ &quot;€&quot;"/>
    <numFmt numFmtId="166" formatCode="#,##0.00\ &quot;€&quot;"/>
    <numFmt numFmtId="167" formatCode="&quot;Wahr&quot;;&quot;Wahr&quot;;&quot;Falsch&quot;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u/>
      <sz val="14"/>
      <color rgb="FFFF0000"/>
      <name val="Arial"/>
      <family val="2"/>
    </font>
    <font>
      <sz val="14"/>
      <color theme="1"/>
      <name val="Arial"/>
      <family val="2"/>
    </font>
    <font>
      <sz val="26"/>
      <color theme="1"/>
      <name val="Calibri"/>
      <family val="2"/>
      <scheme val="minor"/>
    </font>
    <font>
      <b/>
      <sz val="18"/>
      <name val="Arial"/>
      <family val="2"/>
    </font>
    <font>
      <u/>
      <sz val="18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9" tint="-0.249977111117893"/>
      <name val="Arial"/>
      <family val="2"/>
    </font>
    <font>
      <b/>
      <sz val="5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26"/>
      <name val="Arial"/>
      <family val="2"/>
    </font>
    <font>
      <u/>
      <sz val="20"/>
      <name val="Arial"/>
      <family val="2"/>
    </font>
    <font>
      <b/>
      <u/>
      <sz val="14"/>
      <name val="Arial"/>
      <family val="2"/>
    </font>
    <font>
      <b/>
      <sz val="15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B4C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Dash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 style="mediumDashed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1">
    <xf numFmtId="0" fontId="0" fillId="0" borderId="0" xfId="0"/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7" fontId="9" fillId="0" borderId="0" xfId="1" applyNumberFormat="1" applyFont="1" applyAlignment="1">
      <alignment horizontal="left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4" borderId="11" xfId="0" applyFont="1" applyFill="1" applyBorder="1" applyAlignment="1">
      <alignment horizontal="center" vertical="center" textRotation="90"/>
    </xf>
    <xf numFmtId="0" fontId="18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textRotation="90"/>
    </xf>
    <xf numFmtId="0" fontId="18" fillId="4" borderId="12" xfId="0" applyFont="1" applyFill="1" applyBorder="1" applyAlignment="1">
      <alignment horizontal="center" vertical="center" textRotation="90"/>
    </xf>
    <xf numFmtId="0" fontId="18" fillId="5" borderId="12" xfId="0" applyFont="1" applyFill="1" applyBorder="1" applyAlignment="1">
      <alignment horizontal="center" vertical="center" textRotation="90"/>
    </xf>
    <xf numFmtId="0" fontId="19" fillId="5" borderId="12" xfId="0" applyFont="1" applyFill="1" applyBorder="1" applyAlignment="1">
      <alignment horizontal="center" vertical="center" textRotation="90"/>
    </xf>
    <xf numFmtId="0" fontId="19" fillId="6" borderId="12" xfId="0" applyFont="1" applyFill="1" applyBorder="1" applyAlignment="1">
      <alignment horizontal="center" vertical="center" textRotation="90"/>
    </xf>
    <xf numFmtId="0" fontId="19" fillId="7" borderId="12" xfId="0" applyFont="1" applyFill="1" applyBorder="1" applyAlignment="1">
      <alignment horizontal="center" vertical="center" textRotation="90"/>
    </xf>
    <xf numFmtId="0" fontId="19" fillId="8" borderId="12" xfId="0" applyFont="1" applyFill="1" applyBorder="1" applyAlignment="1">
      <alignment horizontal="center" vertical="center" textRotation="90"/>
    </xf>
    <xf numFmtId="0" fontId="19" fillId="9" borderId="12" xfId="0" applyFont="1" applyFill="1" applyBorder="1" applyAlignment="1">
      <alignment horizontal="center" vertical="center" textRotation="90"/>
    </xf>
    <xf numFmtId="0" fontId="19" fillId="4" borderId="12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textRotation="90" wrapText="1"/>
    </xf>
    <xf numFmtId="0" fontId="20" fillId="0" borderId="12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2" fillId="0" borderId="12" xfId="0" applyFont="1" applyBorder="1" applyAlignment="1">
      <alignment horizontal="center" vertical="center" textRotation="90" wrapText="1"/>
    </xf>
    <xf numFmtId="0" fontId="23" fillId="0" borderId="1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left" vertical="center"/>
    </xf>
    <xf numFmtId="14" fontId="3" fillId="10" borderId="12" xfId="0" applyNumberFormat="1" applyFont="1" applyFill="1" applyBorder="1" applyAlignment="1">
      <alignment horizontal="left" vertical="center"/>
    </xf>
    <xf numFmtId="14" fontId="3" fillId="10" borderId="12" xfId="0" applyNumberFormat="1" applyFont="1" applyFill="1" applyBorder="1" applyAlignment="1">
      <alignment horizontal="center" vertical="center"/>
    </xf>
    <xf numFmtId="1" fontId="3" fillId="10" borderId="12" xfId="0" applyNumberFormat="1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 textRotation="90"/>
    </xf>
    <xf numFmtId="165" fontId="19" fillId="10" borderId="12" xfId="0" applyNumberFormat="1" applyFont="1" applyFill="1" applyBorder="1" applyAlignment="1">
      <alignment horizontal="center" vertical="center"/>
    </xf>
    <xf numFmtId="165" fontId="19" fillId="10" borderId="12" xfId="0" applyNumberFormat="1" applyFont="1" applyFill="1" applyBorder="1" applyAlignment="1">
      <alignment horizontal="left" vertical="center" shrinkToFit="1"/>
    </xf>
    <xf numFmtId="7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14" fontId="28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11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65" fontId="19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3" fillId="11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 vertical="center"/>
      <protection locked="0"/>
    </xf>
    <xf numFmtId="14" fontId="28" fillId="3" borderId="12" xfId="0" applyNumberFormat="1" applyFont="1" applyFill="1" applyBorder="1" applyAlignment="1" applyProtection="1">
      <alignment horizontal="center" vertical="center"/>
      <protection locked="0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14" fontId="0" fillId="3" borderId="12" xfId="0" applyNumberFormat="1" applyFill="1" applyBorder="1" applyAlignment="1" applyProtection="1">
      <alignment horizontal="left" vertical="center"/>
      <protection locked="0"/>
    </xf>
    <xf numFmtId="0" fontId="25" fillId="3" borderId="12" xfId="0" applyFont="1" applyFill="1" applyBorder="1" applyAlignment="1" applyProtection="1">
      <alignment horizontal="left" vertical="center"/>
      <protection locked="0"/>
    </xf>
    <xf numFmtId="167" fontId="19" fillId="0" borderId="0" xfId="0" applyNumberFormat="1" applyFont="1" applyAlignment="1">
      <alignment horizontal="center" vertical="center"/>
    </xf>
    <xf numFmtId="0" fontId="19" fillId="14" borderId="16" xfId="0" applyFont="1" applyFill="1" applyBorder="1" applyAlignment="1">
      <alignment horizontal="center"/>
    </xf>
    <xf numFmtId="0" fontId="19" fillId="14" borderId="17" xfId="0" applyFont="1" applyFill="1" applyBorder="1"/>
    <xf numFmtId="0" fontId="19" fillId="14" borderId="18" xfId="0" applyFont="1" applyFill="1" applyBorder="1"/>
    <xf numFmtId="0" fontId="19" fillId="6" borderId="18" xfId="0" applyFont="1" applyFill="1" applyBorder="1" applyAlignment="1">
      <alignment horizontal="center" wrapText="1"/>
    </xf>
    <xf numFmtId="0" fontId="19" fillId="13" borderId="18" xfId="0" applyFont="1" applyFill="1" applyBorder="1" applyAlignment="1">
      <alignment horizontal="center" wrapText="1"/>
    </xf>
    <xf numFmtId="0" fontId="19" fillId="13" borderId="19" xfId="0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15" borderId="20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0" fillId="16" borderId="23" xfId="0" applyFill="1" applyBorder="1" applyProtection="1">
      <protection locked="0"/>
    </xf>
    <xf numFmtId="0" fontId="0" fillId="16" borderId="12" xfId="0" applyFill="1" applyBorder="1" applyProtection="1">
      <protection locked="0"/>
    </xf>
    <xf numFmtId="49" fontId="0" fillId="16" borderId="12" xfId="0" applyNumberFormat="1" applyFill="1" applyBorder="1" applyAlignment="1" applyProtection="1">
      <alignment horizontal="center" vertical="center"/>
      <protection locked="0"/>
    </xf>
    <xf numFmtId="49" fontId="0" fillId="16" borderId="21" xfId="0" applyNumberFormat="1" applyFill="1" applyBorder="1" applyAlignment="1" applyProtection="1">
      <alignment horizontal="center" vertical="center"/>
      <protection locked="0"/>
    </xf>
    <xf numFmtId="0" fontId="0" fillId="15" borderId="24" xfId="0" applyFill="1" applyBorder="1" applyAlignment="1">
      <alignment horizontal="center" vertical="center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26" fillId="8" borderId="14" xfId="0" applyFont="1" applyFill="1" applyBorder="1" applyAlignment="1">
      <alignment horizontal="center"/>
    </xf>
    <xf numFmtId="0" fontId="0" fillId="16" borderId="12" xfId="0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16" borderId="12" xfId="0" applyFont="1" applyFill="1" applyBorder="1" applyAlignment="1">
      <alignment horizontal="center"/>
    </xf>
    <xf numFmtId="0" fontId="19" fillId="0" borderId="12" xfId="0" applyFont="1" applyBorder="1" applyAlignment="1" applyProtection="1">
      <alignment horizontal="center"/>
      <protection locked="0"/>
    </xf>
    <xf numFmtId="0" fontId="0" fillId="16" borderId="12" xfId="0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31" fillId="0" borderId="0" xfId="0" applyFont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left" vertical="center"/>
    </xf>
    <xf numFmtId="0" fontId="19" fillId="0" borderId="0" xfId="0" applyFont="1"/>
    <xf numFmtId="0" fontId="2" fillId="0" borderId="0" xfId="0" applyFont="1"/>
    <xf numFmtId="0" fontId="19" fillId="0" borderId="12" xfId="0" applyFont="1" applyBorder="1"/>
    <xf numFmtId="0" fontId="5" fillId="0" borderId="0" xfId="1" applyFont="1" applyAlignment="1">
      <alignment horizontal="center"/>
    </xf>
    <xf numFmtId="0" fontId="32" fillId="0" borderId="0" xfId="0" applyFont="1"/>
    <xf numFmtId="0" fontId="0" fillId="17" borderId="28" xfId="0" applyFill="1" applyBorder="1" applyAlignment="1">
      <alignment horizontal="left"/>
    </xf>
    <xf numFmtId="0" fontId="0" fillId="17" borderId="29" xfId="0" applyFill="1" applyBorder="1"/>
    <xf numFmtId="0" fontId="0" fillId="18" borderId="31" xfId="0" applyFill="1" applyBorder="1"/>
    <xf numFmtId="0" fontId="0" fillId="18" borderId="14" xfId="0" applyFill="1" applyBorder="1"/>
    <xf numFmtId="0" fontId="0" fillId="2" borderId="28" xfId="0" applyFill="1" applyBorder="1" applyAlignment="1">
      <alignment horizontal="left"/>
    </xf>
    <xf numFmtId="0" fontId="0" fillId="18" borderId="23" xfId="0" applyFill="1" applyBorder="1"/>
    <xf numFmtId="0" fontId="0" fillId="18" borderId="12" xfId="0" applyFill="1" applyBorder="1"/>
    <xf numFmtId="0" fontId="0" fillId="17" borderId="28" xfId="0" applyFill="1" applyBorder="1" applyAlignment="1">
      <alignment horizontal="center"/>
    </xf>
    <xf numFmtId="0" fontId="33" fillId="17" borderId="29" xfId="0" applyFont="1" applyFill="1" applyBorder="1"/>
    <xf numFmtId="0" fontId="0" fillId="11" borderId="23" xfId="0" applyFill="1" applyBorder="1"/>
    <xf numFmtId="0" fontId="0" fillId="11" borderId="12" xfId="0" applyFill="1" applyBorder="1"/>
    <xf numFmtId="0" fontId="0" fillId="2" borderId="28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3" fillId="17" borderId="33" xfId="0" applyFont="1" applyFill="1" applyBorder="1"/>
    <xf numFmtId="0" fontId="2" fillId="0" borderId="0" xfId="0" applyFont="1" applyAlignment="1">
      <alignment horizontal="center"/>
    </xf>
    <xf numFmtId="0" fontId="0" fillId="0" borderId="34" xfId="0" applyBorder="1" applyAlignment="1">
      <alignment horizontal="center"/>
    </xf>
    <xf numFmtId="0" fontId="3" fillId="2" borderId="37" xfId="0" applyFont="1" applyFill="1" applyBorder="1"/>
    <xf numFmtId="0" fontId="2" fillId="0" borderId="39" xfId="0" applyFont="1" applyBorder="1"/>
    <xf numFmtId="0" fontId="32" fillId="0" borderId="39" xfId="0" applyFont="1" applyBorder="1"/>
    <xf numFmtId="0" fontId="0" fillId="18" borderId="41" xfId="0" applyFill="1" applyBorder="1"/>
    <xf numFmtId="0" fontId="0" fillId="18" borderId="36" xfId="0" applyFill="1" applyBorder="1"/>
    <xf numFmtId="0" fontId="0" fillId="18" borderId="42" xfId="0" applyFill="1" applyBorder="1"/>
    <xf numFmtId="0" fontId="0" fillId="18" borderId="11" xfId="0" applyFill="1" applyBorder="1"/>
    <xf numFmtId="0" fontId="0" fillId="11" borderId="31" xfId="0" applyFill="1" applyBorder="1"/>
    <xf numFmtId="0" fontId="0" fillId="11" borderId="14" xfId="0" applyFill="1" applyBorder="1"/>
    <xf numFmtId="0" fontId="3" fillId="17" borderId="37" xfId="0" applyFont="1" applyFill="1" applyBorder="1"/>
    <xf numFmtId="0" fontId="0" fillId="17" borderId="32" xfId="0" applyFill="1" applyBorder="1" applyAlignment="1">
      <alignment horizontal="center"/>
    </xf>
    <xf numFmtId="0" fontId="2" fillId="0" borderId="43" xfId="0" applyFont="1" applyBorder="1"/>
    <xf numFmtId="0" fontId="0" fillId="17" borderId="40" xfId="0" applyFill="1" applyBorder="1" applyAlignment="1">
      <alignment horizontal="center"/>
    </xf>
    <xf numFmtId="0" fontId="33" fillId="17" borderId="44" xfId="0" applyFont="1" applyFill="1" applyBorder="1"/>
    <xf numFmtId="0" fontId="0" fillId="11" borderId="45" xfId="0" applyFill="1" applyBorder="1"/>
    <xf numFmtId="0" fontId="0" fillId="11" borderId="46" xfId="0" applyFill="1" applyBorder="1"/>
    <xf numFmtId="0" fontId="0" fillId="11" borderId="10" xfId="0" applyFill="1" applyBorder="1"/>
    <xf numFmtId="0" fontId="0" fillId="11" borderId="47" xfId="0" applyFill="1" applyBorder="1"/>
    <xf numFmtId="0" fontId="0" fillId="11" borderId="48" xfId="0" applyFill="1" applyBorder="1"/>
    <xf numFmtId="0" fontId="7" fillId="0" borderId="0" xfId="0" applyFont="1"/>
    <xf numFmtId="0" fontId="7" fillId="9" borderId="0" xfId="0" applyFont="1" applyFill="1"/>
    <xf numFmtId="0" fontId="7" fillId="9" borderId="1" xfId="0" applyFont="1" applyFill="1" applyBorder="1"/>
    <xf numFmtId="0" fontId="7" fillId="9" borderId="49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2" fontId="36" fillId="11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31" fillId="0" borderId="0" xfId="0" applyFont="1"/>
    <xf numFmtId="2" fontId="36" fillId="0" borderId="0" xfId="0" applyNumberFormat="1" applyFont="1"/>
    <xf numFmtId="0" fontId="0" fillId="0" borderId="51" xfId="0" applyBorder="1"/>
    <xf numFmtId="0" fontId="0" fillId="0" borderId="15" xfId="0" applyBorder="1"/>
    <xf numFmtId="14" fontId="0" fillId="0" borderId="15" xfId="0" applyNumberFormat="1" applyBorder="1"/>
    <xf numFmtId="0" fontId="0" fillId="0" borderId="52" xfId="0" applyBorder="1"/>
    <xf numFmtId="0" fontId="0" fillId="0" borderId="16" xfId="0" applyBorder="1"/>
    <xf numFmtId="0" fontId="0" fillId="0" borderId="18" xfId="0" applyBorder="1"/>
    <xf numFmtId="14" fontId="0" fillId="0" borderId="18" xfId="0" applyNumberFormat="1" applyBorder="1"/>
    <xf numFmtId="0" fontId="0" fillId="0" borderId="53" xfId="0" applyBorder="1"/>
    <xf numFmtId="0" fontId="0" fillId="0" borderId="12" xfId="0" applyBorder="1"/>
    <xf numFmtId="14" fontId="0" fillId="0" borderId="12" xfId="0" applyNumberFormat="1" applyBorder="1"/>
    <xf numFmtId="14" fontId="0" fillId="0" borderId="0" xfId="0" applyNumberFormat="1"/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2" xfId="0" applyBorder="1" applyAlignment="1">
      <alignment horizontal="center"/>
    </xf>
    <xf numFmtId="0" fontId="34" fillId="0" borderId="0" xfId="0" applyFont="1"/>
    <xf numFmtId="0" fontId="3" fillId="12" borderId="12" xfId="0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0" xfId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13" borderId="15" xfId="0" applyFont="1" applyFill="1" applyBorder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26" fillId="2" borderId="28" xfId="0" applyFont="1" applyFill="1" applyBorder="1"/>
    <xf numFmtId="0" fontId="0" fillId="0" borderId="29" xfId="0" applyBorder="1"/>
    <xf numFmtId="0" fontId="0" fillId="3" borderId="28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3" fillId="3" borderId="38" xfId="0" applyFont="1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3" fillId="3" borderId="40" xfId="0" applyFont="1" applyFill="1" applyBorder="1" applyProtection="1">
      <protection locked="0"/>
    </xf>
    <xf numFmtId="0" fontId="26" fillId="2" borderId="35" xfId="0" applyFont="1" applyFill="1" applyBorder="1"/>
    <xf numFmtId="0" fontId="0" fillId="0" borderId="36" xfId="0" applyBorder="1"/>
    <xf numFmtId="0" fontId="26" fillId="17" borderId="35" xfId="0" applyFont="1" applyFill="1" applyBorder="1"/>
    <xf numFmtId="0" fontId="0" fillId="17" borderId="36" xfId="0" applyFill="1" applyBorder="1"/>
    <xf numFmtId="0" fontId="7" fillId="11" borderId="1" xfId="0" applyFont="1" applyFill="1" applyBorder="1"/>
    <xf numFmtId="0" fontId="0" fillId="11" borderId="1" xfId="0" applyFill="1" applyBorder="1"/>
    <xf numFmtId="0" fontId="35" fillId="11" borderId="0" xfId="0" applyFont="1" applyFill="1"/>
    <xf numFmtId="0" fontId="0" fillId="11" borderId="0" xfId="0" applyFill="1"/>
    <xf numFmtId="0" fontId="7" fillId="9" borderId="1" xfId="0" applyFont="1" applyFill="1" applyBorder="1"/>
    <xf numFmtId="0" fontId="7" fillId="11" borderId="1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/>
    </xf>
    <xf numFmtId="0" fontId="7" fillId="11" borderId="30" xfId="0" applyFont="1" applyFill="1" applyBorder="1" applyAlignment="1">
      <alignment horizontal="left"/>
    </xf>
    <xf numFmtId="0" fontId="0" fillId="11" borderId="29" xfId="0" applyFill="1" applyBorder="1" applyAlignment="1">
      <alignment horizontal="left"/>
    </xf>
    <xf numFmtId="0" fontId="8" fillId="9" borderId="35" xfId="0" applyFont="1" applyFill="1" applyBorder="1"/>
    <xf numFmtId="0" fontId="8" fillId="9" borderId="50" xfId="0" applyFont="1" applyFill="1" applyBorder="1"/>
    <xf numFmtId="0" fontId="9" fillId="0" borderId="35" xfId="0" applyFont="1" applyBorder="1"/>
    <xf numFmtId="0" fontId="31" fillId="0" borderId="36" xfId="0" applyFont="1" applyBorder="1"/>
    <xf numFmtId="0" fontId="31" fillId="0" borderId="5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47" xfId="0" applyBorder="1" applyAlignment="1" applyProtection="1">
      <alignment horizontal="center"/>
      <protection locked="0"/>
    </xf>
    <xf numFmtId="0" fontId="37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</cellXfs>
  <cellStyles count="2">
    <cellStyle name="Standard" xfId="0" builtinId="0"/>
    <cellStyle name="Standard 2" xfId="1" xr:uid="{00000000-0005-0000-0000-000002000000}"/>
  </cellStyles>
  <dxfs count="14">
    <dxf>
      <font>
        <color theme="0" tint="-0.24994659260841701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nrad-bdr.de/upload/file/2018/SET_2019_Anmeldeform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füllhinweise"/>
      <sheetName val="Jury"/>
      <sheetName val="Küren"/>
      <sheetName val="Hockey"/>
      <sheetName val="Teilnehmer"/>
      <sheetName val="Kommentare"/>
      <sheetName val="inter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</v>
          </cell>
        </row>
        <row r="3">
          <cell r="A3" t="str">
            <v>p</v>
          </cell>
        </row>
        <row r="4">
          <cell r="A4" t="str">
            <v>a</v>
          </cell>
        </row>
        <row r="5">
          <cell r="A5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hriftfuehrer@rv-wellendingen.de" TargetMode="External"/><Relationship Id="rId1" Type="http://schemas.openxmlformats.org/officeDocument/2006/relationships/hyperlink" Target="mailto:schriftfuehrer@rv-wellendingen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Normal="100" workbookViewId="0">
      <selection activeCell="C7" sqref="C7"/>
    </sheetView>
  </sheetViews>
  <sheetFormatPr baseColWidth="10" defaultColWidth="10.85546875" defaultRowHeight="15" x14ac:dyDescent="0.25"/>
  <cols>
    <col min="1" max="1" width="20.28515625" style="1" customWidth="1"/>
    <col min="2" max="2" width="25.28515625" style="1" customWidth="1"/>
    <col min="3" max="3" width="55.140625" style="1" customWidth="1"/>
    <col min="4" max="4" width="20.7109375" style="1" customWidth="1"/>
    <col min="5" max="16384" width="10.85546875" style="1"/>
  </cols>
  <sheetData>
    <row r="1" spans="1:4" ht="33.75" customHeight="1" x14ac:dyDescent="0.25">
      <c r="A1" s="183" t="s">
        <v>180</v>
      </c>
      <c r="B1" s="184"/>
      <c r="C1" s="184"/>
      <c r="D1" s="184"/>
    </row>
    <row r="2" spans="1:4" ht="27.75" x14ac:dyDescent="0.25">
      <c r="B2" s="185">
        <v>45402</v>
      </c>
      <c r="C2" s="185"/>
    </row>
    <row r="4" spans="1:4" ht="27.75" x14ac:dyDescent="0.25">
      <c r="B4" s="186" t="s">
        <v>0</v>
      </c>
      <c r="C4" s="186"/>
    </row>
    <row r="5" spans="1:4" ht="15.75" thickBot="1" x14ac:dyDescent="0.3"/>
    <row r="6" spans="1:4" ht="19.5" customHeight="1" thickBot="1" x14ac:dyDescent="0.3">
      <c r="B6" s="2" t="s">
        <v>1</v>
      </c>
      <c r="C6" s="3" t="s">
        <v>2</v>
      </c>
    </row>
    <row r="7" spans="1:4" ht="19.5" customHeight="1" thickBot="1" x14ac:dyDescent="0.3">
      <c r="B7" s="2" t="s">
        <v>3</v>
      </c>
      <c r="C7" s="3" t="s">
        <v>4</v>
      </c>
    </row>
    <row r="8" spans="1:4" ht="19.5" customHeight="1" thickBot="1" x14ac:dyDescent="0.3">
      <c r="B8" s="2" t="s">
        <v>5</v>
      </c>
      <c r="C8" s="3" t="s">
        <v>5</v>
      </c>
    </row>
    <row r="9" spans="1:4" ht="19.5" customHeight="1" thickBot="1" x14ac:dyDescent="0.3">
      <c r="B9" s="2" t="s">
        <v>6</v>
      </c>
      <c r="C9" s="4" t="s">
        <v>6</v>
      </c>
    </row>
    <row r="10" spans="1:4" ht="19.5" customHeight="1" thickBot="1" x14ac:dyDescent="0.3">
      <c r="B10" s="2" t="s">
        <v>7</v>
      </c>
      <c r="C10" s="3" t="s">
        <v>8</v>
      </c>
    </row>
    <row r="11" spans="1:4" ht="19.5" customHeight="1" thickBot="1" x14ac:dyDescent="0.3">
      <c r="B11" s="2" t="s">
        <v>9</v>
      </c>
      <c r="C11" s="3" t="s">
        <v>10</v>
      </c>
    </row>
    <row r="12" spans="1:4" ht="19.5" customHeight="1" thickBot="1" x14ac:dyDescent="0.3">
      <c r="B12" s="2" t="s">
        <v>11</v>
      </c>
      <c r="C12" s="5" t="s">
        <v>11</v>
      </c>
    </row>
    <row r="13" spans="1:4" ht="19.5" customHeight="1" thickBot="1" x14ac:dyDescent="0.3">
      <c r="B13" s="2" t="s">
        <v>12</v>
      </c>
      <c r="C13" s="5" t="s">
        <v>12</v>
      </c>
    </row>
    <row r="16" spans="1:4" ht="18" x14ac:dyDescent="0.25">
      <c r="B16" s="180" t="s">
        <v>13</v>
      </c>
      <c r="C16" s="180"/>
    </row>
    <row r="17" spans="2:3" ht="18" x14ac:dyDescent="0.25">
      <c r="B17" s="7" t="s">
        <v>177</v>
      </c>
      <c r="C17" s="8">
        <v>25</v>
      </c>
    </row>
    <row r="18" spans="2:3" ht="18" x14ac:dyDescent="0.25">
      <c r="B18" s="7" t="str">
        <f>"kein " &amp; B17</f>
        <v>kein WRSV-Mitglied</v>
      </c>
      <c r="C18" s="8">
        <v>30</v>
      </c>
    </row>
    <row r="19" spans="2:3" ht="18" hidden="1" x14ac:dyDescent="0.25">
      <c r="B19" s="7" t="s">
        <v>14</v>
      </c>
      <c r="C19" s="8">
        <v>0</v>
      </c>
    </row>
    <row r="20" spans="2:3" ht="18" x14ac:dyDescent="0.25">
      <c r="B20" s="7"/>
      <c r="C20" s="8"/>
    </row>
    <row r="21" spans="2:3" ht="18" x14ac:dyDescent="0.25">
      <c r="B21" s="180" t="s">
        <v>178</v>
      </c>
      <c r="C21" s="180"/>
    </row>
    <row r="22" spans="2:3" ht="18" x14ac:dyDescent="0.25">
      <c r="B22" s="7" t="str">
        <f>B17</f>
        <v>WRSV-Mitglied</v>
      </c>
      <c r="C22" s="8">
        <v>10</v>
      </c>
    </row>
    <row r="23" spans="2:3" ht="18" x14ac:dyDescent="0.25">
      <c r="B23" s="7" t="str">
        <f>B18</f>
        <v>kein WRSV-Mitglied</v>
      </c>
      <c r="C23" s="8">
        <v>15</v>
      </c>
    </row>
    <row r="24" spans="2:3" ht="18" x14ac:dyDescent="0.25">
      <c r="B24" s="7"/>
      <c r="C24" s="8"/>
    </row>
    <row r="25" spans="2:3" ht="18" hidden="1" x14ac:dyDescent="0.25">
      <c r="B25" s="180" t="s">
        <v>15</v>
      </c>
      <c r="C25" s="180"/>
    </row>
    <row r="26" spans="2:3" ht="18" hidden="1" x14ac:dyDescent="0.25">
      <c r="B26" s="7" t="s">
        <v>16</v>
      </c>
      <c r="C26" s="8">
        <v>0</v>
      </c>
    </row>
    <row r="27" spans="2:3" ht="18" hidden="1" x14ac:dyDescent="0.25">
      <c r="B27" s="7" t="s">
        <v>17</v>
      </c>
      <c r="C27" s="8">
        <v>0</v>
      </c>
    </row>
    <row r="28" spans="2:3" ht="18" hidden="1" x14ac:dyDescent="0.25">
      <c r="B28" s="7"/>
      <c r="C28" s="8"/>
    </row>
    <row r="29" spans="2:3" ht="18" hidden="1" x14ac:dyDescent="0.25">
      <c r="B29" s="180" t="s">
        <v>18</v>
      </c>
      <c r="C29" s="180"/>
    </row>
    <row r="30" spans="2:3" ht="18" hidden="1" x14ac:dyDescent="0.25">
      <c r="B30" s="7" t="s">
        <v>19</v>
      </c>
      <c r="C30" s="8">
        <v>0</v>
      </c>
    </row>
    <row r="31" spans="2:3" ht="18" hidden="1" x14ac:dyDescent="0.25">
      <c r="B31" s="7"/>
      <c r="C31" s="9"/>
    </row>
    <row r="32" spans="2:3" ht="18" x14ac:dyDescent="0.25">
      <c r="B32" s="10" t="s">
        <v>20</v>
      </c>
      <c r="C32" s="11">
        <v>45374</v>
      </c>
    </row>
    <row r="33" spans="2:3" ht="18" x14ac:dyDescent="0.25">
      <c r="B33" s="7"/>
      <c r="C33" s="9"/>
    </row>
    <row r="34" spans="2:3" ht="18" x14ac:dyDescent="0.25">
      <c r="B34" s="12" t="s">
        <v>21</v>
      </c>
      <c r="C34" s="7" t="s">
        <v>196</v>
      </c>
    </row>
    <row r="36" spans="2:3" ht="18" x14ac:dyDescent="0.25">
      <c r="B36" s="12" t="s">
        <v>22</v>
      </c>
      <c r="C36" s="7" t="s">
        <v>196</v>
      </c>
    </row>
    <row r="38" spans="2:3" ht="18" x14ac:dyDescent="0.25">
      <c r="B38" s="181" t="s">
        <v>23</v>
      </c>
      <c r="C38" s="181"/>
    </row>
    <row r="40" spans="2:3" ht="18" x14ac:dyDescent="0.25">
      <c r="B40" s="182" t="s">
        <v>179</v>
      </c>
      <c r="C40" s="182"/>
    </row>
  </sheetData>
  <sheetProtection algorithmName="SHA-512" hashValue="Up+ZIUHTlBHbWo5ZjBh56lfP/1pn0cjMnbvSJrVZKCCZm0XRCk19oAghd/xFj5NJd2k8gQEKYQToXN64kb8q8g==" saltValue="YgDr/Ua7T2ySF2pdB4NrsA==" spinCount="100000" sheet="1" selectLockedCells="1"/>
  <mergeCells count="9">
    <mergeCell ref="B29:C29"/>
    <mergeCell ref="B38:C38"/>
    <mergeCell ref="B40:C40"/>
    <mergeCell ref="A1:D1"/>
    <mergeCell ref="B2:C2"/>
    <mergeCell ref="B4:C4"/>
    <mergeCell ref="B16:C16"/>
    <mergeCell ref="B21:C21"/>
    <mergeCell ref="B25:C25"/>
  </mergeCells>
  <hyperlinks>
    <hyperlink ref="C36" r:id="rId1" xr:uid="{00000000-0004-0000-0000-000000000000}"/>
    <hyperlink ref="C34" r:id="rId2" xr:uid="{00000000-0004-0000-0000-000001000000}"/>
  </hyperlinks>
  <printOptions horizontalCentered="1"/>
  <pageMargins left="0.70866141732283472" right="0.70866141732283472" top="0.39370078740157483" bottom="0.78740157480314965" header="0" footer="0.31496062992125984"/>
  <pageSetup paperSize="9" scale="69" orientation="landscape" r:id="rId3"/>
  <headerFooter>
    <oddFooter>&amp;LBenjamin Fischer&amp;Ctechnik.einrad@gmail.com&amp;R&amp;A / 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128"/>
  <sheetViews>
    <sheetView zoomScaleNormal="100" zoomScaleSheetLayoutView="100" workbookViewId="0">
      <selection activeCell="B12" sqref="B12"/>
    </sheetView>
  </sheetViews>
  <sheetFormatPr baseColWidth="10" defaultColWidth="10.85546875" defaultRowHeight="12.75" x14ac:dyDescent="0.25"/>
  <cols>
    <col min="1" max="1" width="4" style="48" bestFit="1" customWidth="1"/>
    <col min="2" max="2" width="20.42578125" style="48" customWidth="1"/>
    <col min="3" max="3" width="17.42578125" style="48" customWidth="1"/>
    <col min="4" max="4" width="5.42578125" style="48" customWidth="1"/>
    <col min="5" max="5" width="10.28515625" style="48" customWidth="1"/>
    <col min="6" max="6" width="8.28515625" style="48" customWidth="1"/>
    <col min="7" max="8" width="5.7109375" style="48" hidden="1" customWidth="1"/>
    <col min="9" max="9" width="5.7109375" style="48" customWidth="1"/>
    <col min="10" max="10" width="5.7109375" style="48" hidden="1" customWidth="1"/>
    <col min="11" max="11" width="5.7109375" style="77" hidden="1" customWidth="1"/>
    <col min="12" max="24" width="5.7109375" style="48" hidden="1" customWidth="1"/>
    <col min="25" max="25" width="6.28515625" style="48" customWidth="1"/>
    <col min="26" max="30" width="5.7109375" style="48" customWidth="1"/>
    <col min="31" max="31" width="7.140625" style="48" customWidth="1"/>
    <col min="32" max="32" width="21.140625" style="48" customWidth="1"/>
    <col min="33" max="33" width="5.7109375" style="48" customWidth="1"/>
    <col min="34" max="34" width="8.28515625" style="48" hidden="1" customWidth="1"/>
    <col min="35" max="35" width="7.42578125" style="48" hidden="1" customWidth="1"/>
    <col min="36" max="39" width="5.7109375" style="48" hidden="1" customWidth="1"/>
    <col min="40" max="40" width="7" style="48" hidden="1" customWidth="1"/>
    <col min="41" max="41" width="5.7109375" style="48" hidden="1" customWidth="1"/>
    <col min="42" max="42" width="6.140625" style="48" hidden="1" customWidth="1"/>
    <col min="43" max="48" width="5.7109375" style="48" hidden="1" customWidth="1"/>
    <col min="49" max="49" width="10" style="48" hidden="1" customWidth="1"/>
    <col min="50" max="59" width="10.85546875" style="48" hidden="1" customWidth="1"/>
    <col min="60" max="60" width="16.42578125" style="48" hidden="1" customWidth="1"/>
    <col min="61" max="61" width="20.28515625" style="48" hidden="1" customWidth="1"/>
    <col min="62" max="62" width="17.85546875" style="48" hidden="1" customWidth="1"/>
    <col min="63" max="71" width="2.85546875" style="48" hidden="1" customWidth="1"/>
    <col min="72" max="76" width="4.42578125" style="48" hidden="1" customWidth="1"/>
    <col min="77" max="77" width="11.140625" style="48" hidden="1" customWidth="1"/>
    <col min="78" max="78" width="13.7109375" style="48" hidden="1" customWidth="1"/>
    <col min="79" max="79" width="11.85546875" style="48" hidden="1" customWidth="1"/>
    <col min="80" max="81" width="17.7109375" style="48" hidden="1" customWidth="1"/>
    <col min="82" max="82" width="10.85546875" style="46" hidden="1" customWidth="1"/>
    <col min="83" max="83" width="10.85546875" style="47" hidden="1" customWidth="1"/>
    <col min="84" max="16384" width="10.85546875" style="48"/>
  </cols>
  <sheetData>
    <row r="1" spans="1:83" s="13" customFormat="1" ht="38.1" customHeight="1" thickTop="1" thickBot="1" x14ac:dyDescent="0.3">
      <c r="A1" s="183" t="str">
        <f>'allg. Daten'!A1</f>
        <v>Württembergische Meisterschaft und Edelweiß-Cup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8"/>
      <c r="AG1" s="188"/>
      <c r="AI1" s="14" t="s">
        <v>24</v>
      </c>
      <c r="AJ1" s="189">
        <v>45402</v>
      </c>
      <c r="AK1" s="190"/>
      <c r="AM1" s="191" t="s">
        <v>25</v>
      </c>
      <c r="AN1" s="192"/>
      <c r="AO1" s="192"/>
      <c r="AP1" s="192"/>
      <c r="AQ1" s="192"/>
      <c r="AR1" s="15" t="s">
        <v>97</v>
      </c>
      <c r="AU1" s="191" t="s">
        <v>26</v>
      </c>
      <c r="AV1" s="192"/>
      <c r="AW1" s="192"/>
      <c r="AX1" s="192"/>
      <c r="AY1" s="15"/>
      <c r="CD1" s="16"/>
      <c r="CE1" s="17"/>
    </row>
    <row r="2" spans="1:83" s="13" customFormat="1" ht="38.1" customHeight="1" thickTop="1" thickBot="1" x14ac:dyDescent="0.3">
      <c r="A2" s="185">
        <f>'allg. Daten'!B2</f>
        <v>45402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93"/>
      <c r="AG2" s="18"/>
      <c r="AM2" s="191" t="s">
        <v>27</v>
      </c>
      <c r="AN2" s="192"/>
      <c r="AO2" s="192"/>
      <c r="AP2" s="192"/>
      <c r="AQ2" s="192"/>
      <c r="AR2" s="15" t="s">
        <v>97</v>
      </c>
      <c r="CD2" s="16"/>
      <c r="CE2" s="17"/>
    </row>
    <row r="3" spans="1:83" s="13" customFormat="1" ht="13.5" customHeight="1" thickTop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CD3" s="16"/>
      <c r="CE3" s="17"/>
    </row>
    <row r="4" spans="1:83" s="20" customFormat="1" ht="30.75" customHeight="1" thickTop="1" thickBot="1" x14ac:dyDescent="0.4">
      <c r="A4" s="194" t="s">
        <v>28</v>
      </c>
      <c r="B4" s="194"/>
      <c r="C4" s="195" t="str">
        <f>'allg. Daten'!C6</f>
        <v>Vereinsname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/>
      <c r="AG4"/>
      <c r="AI4" s="197" t="s">
        <v>29</v>
      </c>
      <c r="AJ4" s="198"/>
      <c r="AK4" s="198"/>
      <c r="AL4" s="198"/>
      <c r="AM4" s="21">
        <f>SUM(AO10:AO109)</f>
        <v>0</v>
      </c>
      <c r="AT4" s="20" t="s">
        <v>30</v>
      </c>
      <c r="CD4" s="22"/>
      <c r="CE4" s="23"/>
    </row>
    <row r="5" spans="1:83" s="13" customFormat="1" ht="26.25" customHeight="1" thickTop="1" x14ac:dyDescent="0.25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S5" s="13" t="s">
        <v>31</v>
      </c>
      <c r="AU5" s="13" t="s">
        <v>32</v>
      </c>
      <c r="AW5" s="13" t="s">
        <v>33</v>
      </c>
      <c r="CD5" s="16"/>
      <c r="CE5" s="17"/>
    </row>
    <row r="6" spans="1:83" s="25" customFormat="1" ht="1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>
        <v>1</v>
      </c>
      <c r="K6" s="24">
        <v>2</v>
      </c>
      <c r="L6" s="24">
        <v>3</v>
      </c>
      <c r="M6" s="24">
        <v>4</v>
      </c>
      <c r="N6" s="24">
        <v>5</v>
      </c>
      <c r="O6" s="24">
        <v>6</v>
      </c>
      <c r="P6" s="24">
        <v>7</v>
      </c>
      <c r="Q6" s="24">
        <v>8</v>
      </c>
      <c r="R6" s="24">
        <v>9</v>
      </c>
      <c r="S6" s="24">
        <v>10</v>
      </c>
      <c r="T6" s="24">
        <v>11</v>
      </c>
      <c r="U6" s="24">
        <v>12</v>
      </c>
      <c r="V6" s="24">
        <v>13</v>
      </c>
      <c r="W6" s="24">
        <v>14</v>
      </c>
      <c r="X6" s="24"/>
      <c r="Y6" s="24"/>
      <c r="Z6" s="24"/>
      <c r="AA6" s="24"/>
      <c r="AB6" s="24"/>
      <c r="AC6" s="24"/>
      <c r="AD6" s="24"/>
      <c r="AE6" s="24"/>
      <c r="AG6" s="24"/>
      <c r="CD6" s="26"/>
      <c r="CE6" s="27"/>
    </row>
    <row r="7" spans="1:83" ht="135.75" x14ac:dyDescent="0.25">
      <c r="A7" s="28" t="s">
        <v>34</v>
      </c>
      <c r="B7" s="29" t="s">
        <v>35</v>
      </c>
      <c r="C7" s="29" t="s">
        <v>36</v>
      </c>
      <c r="D7" s="28" t="s">
        <v>37</v>
      </c>
      <c r="E7" s="30" t="s">
        <v>38</v>
      </c>
      <c r="F7" s="30" t="s">
        <v>39</v>
      </c>
      <c r="G7" s="31" t="s">
        <v>40</v>
      </c>
      <c r="H7" s="31" t="s">
        <v>41</v>
      </c>
      <c r="I7" s="31" t="str">
        <f>'allg. Daten'!$B$17</f>
        <v>WRSV-Mitglied</v>
      </c>
      <c r="J7" s="32" t="s">
        <v>42</v>
      </c>
      <c r="K7" s="30" t="s">
        <v>43</v>
      </c>
      <c r="L7" s="33" t="s">
        <v>44</v>
      </c>
      <c r="M7" s="30" t="s">
        <v>45</v>
      </c>
      <c r="N7" s="33" t="s">
        <v>46</v>
      </c>
      <c r="O7" s="30" t="s">
        <v>47</v>
      </c>
      <c r="P7" s="33" t="s">
        <v>48</v>
      </c>
      <c r="Q7" s="30" t="s">
        <v>49</v>
      </c>
      <c r="R7" s="33" t="s">
        <v>50</v>
      </c>
      <c r="S7" s="30" t="s">
        <v>51</v>
      </c>
      <c r="T7" s="33" t="s">
        <v>52</v>
      </c>
      <c r="U7" s="30" t="s">
        <v>53</v>
      </c>
      <c r="V7" s="33" t="s">
        <v>54</v>
      </c>
      <c r="W7" s="30" t="s">
        <v>55</v>
      </c>
      <c r="X7" s="34" t="s">
        <v>56</v>
      </c>
      <c r="Y7" s="35" t="s">
        <v>57</v>
      </c>
      <c r="Z7" s="35" t="s">
        <v>58</v>
      </c>
      <c r="AA7" s="36" t="s">
        <v>59</v>
      </c>
      <c r="AB7" s="36" t="s">
        <v>60</v>
      </c>
      <c r="AC7" s="37" t="s">
        <v>61</v>
      </c>
      <c r="AD7" s="37" t="s">
        <v>62</v>
      </c>
      <c r="AE7" s="30" t="s">
        <v>63</v>
      </c>
      <c r="AF7" s="30" t="s">
        <v>64</v>
      </c>
      <c r="AG7" s="38" t="s">
        <v>65</v>
      </c>
      <c r="AH7" s="39" t="s">
        <v>66</v>
      </c>
      <c r="AI7" s="40" t="s">
        <v>67</v>
      </c>
      <c r="AJ7" s="40" t="s">
        <v>68</v>
      </c>
      <c r="AK7" s="40" t="s">
        <v>69</v>
      </c>
      <c r="AL7" s="40"/>
      <c r="AM7" s="41" t="s">
        <v>70</v>
      </c>
      <c r="AN7" s="42" t="s">
        <v>71</v>
      </c>
      <c r="AO7" s="41" t="s">
        <v>72</v>
      </c>
      <c r="AP7" s="42" t="s">
        <v>73</v>
      </c>
      <c r="AQ7" s="43" t="s">
        <v>74</v>
      </c>
      <c r="AR7" s="43" t="s">
        <v>75</v>
      </c>
      <c r="AS7" s="43" t="s">
        <v>76</v>
      </c>
      <c r="AT7" s="43" t="s">
        <v>77</v>
      </c>
      <c r="AU7" s="43" t="s">
        <v>78</v>
      </c>
      <c r="AV7" s="43" t="s">
        <v>79</v>
      </c>
      <c r="AW7" s="41" t="s">
        <v>80</v>
      </c>
      <c r="AX7" s="44" t="s">
        <v>27</v>
      </c>
      <c r="AY7" s="44" t="s">
        <v>81</v>
      </c>
      <c r="AZ7" s="42" t="s">
        <v>82</v>
      </c>
      <c r="BA7" s="42" t="s">
        <v>83</v>
      </c>
      <c r="BB7" s="42" t="s">
        <v>84</v>
      </c>
      <c r="BC7" s="42" t="s">
        <v>85</v>
      </c>
      <c r="BD7" s="42"/>
      <c r="BE7" s="44" t="s">
        <v>86</v>
      </c>
      <c r="BF7" s="42" t="s">
        <v>87</v>
      </c>
      <c r="BG7" s="45"/>
      <c r="BH7" s="201" t="s">
        <v>88</v>
      </c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E7" s="47" t="s">
        <v>89</v>
      </c>
    </row>
    <row r="8" spans="1:83" ht="15.75" x14ac:dyDescent="0.25">
      <c r="A8" s="49">
        <v>0</v>
      </c>
      <c r="B8" s="50" t="s">
        <v>90</v>
      </c>
      <c r="C8" s="51" t="s">
        <v>36</v>
      </c>
      <c r="D8" s="49" t="s">
        <v>91</v>
      </c>
      <c r="E8" s="52">
        <v>37987</v>
      </c>
      <c r="F8" s="53">
        <f>TRUNC(YEARFRAC(E8,$AJ$1))</f>
        <v>20</v>
      </c>
      <c r="G8" s="54">
        <v>2</v>
      </c>
      <c r="H8" s="54"/>
      <c r="I8" s="54"/>
      <c r="J8" s="55"/>
      <c r="K8" s="54"/>
      <c r="L8" s="54">
        <v>1</v>
      </c>
      <c r="M8" s="54"/>
      <c r="N8" s="54"/>
      <c r="O8" s="54"/>
      <c r="P8" s="54"/>
      <c r="Q8" s="54"/>
      <c r="R8" s="54">
        <v>2</v>
      </c>
      <c r="S8" s="54"/>
      <c r="T8" s="54">
        <v>3</v>
      </c>
      <c r="U8" s="54"/>
      <c r="V8" s="54">
        <v>4</v>
      </c>
      <c r="W8" s="54"/>
      <c r="X8" s="54" t="s">
        <v>92</v>
      </c>
      <c r="Y8" s="54"/>
      <c r="Z8" s="54">
        <v>2</v>
      </c>
      <c r="AA8" s="49"/>
      <c r="AB8" s="49"/>
      <c r="AC8" s="49">
        <v>4</v>
      </c>
      <c r="AD8" s="49"/>
      <c r="AE8" s="56">
        <f>AH8</f>
        <v>30</v>
      </c>
      <c r="AF8" s="57"/>
      <c r="AG8" s="49"/>
      <c r="AH8" s="58">
        <f>IF(AK8=0,0,IF(AJ8=0,AI8,0))</f>
        <v>30</v>
      </c>
      <c r="AI8" s="59">
        <f>BC8+BB8+BF8</f>
        <v>30</v>
      </c>
      <c r="AJ8" s="60">
        <f>COUNTIF(AG8,"ja")</f>
        <v>0</v>
      </c>
      <c r="AK8" s="60">
        <f>IF(B8="",0,1)</f>
        <v>1</v>
      </c>
      <c r="AL8" s="60"/>
      <c r="AM8" s="60">
        <f>COUNTA(J8:W8)</f>
        <v>4</v>
      </c>
      <c r="AN8" s="59">
        <f>AM8*'allg. Daten'!$C$19</f>
        <v>0</v>
      </c>
      <c r="AO8" s="60">
        <f>COUNTIF(X8,"X")</f>
        <v>1</v>
      </c>
      <c r="AP8" s="59">
        <f>IF(AO8=0,0,IF($AM$4&lt;5,'allg. Daten'!$C$27,0))</f>
        <v>0</v>
      </c>
      <c r="AQ8" s="60">
        <f>COUNTIF(Y8,"ja")</f>
        <v>0</v>
      </c>
      <c r="AR8" s="60">
        <f>IF(COUNTIF(Z8,"")=1,0,1)</f>
        <v>1</v>
      </c>
      <c r="AS8" s="60">
        <f>COUNTIF(AA8,"ja")</f>
        <v>0</v>
      </c>
      <c r="AT8" s="60">
        <f>IF(COUNTIF(AB8,"")=1,0,1)</f>
        <v>0</v>
      </c>
      <c r="AU8" s="60">
        <f>IF(COUNTIF(AC8,"")=1,0,1)</f>
        <v>1</v>
      </c>
      <c r="AV8" s="60">
        <f>IF(COUNTIF(AD8,"")=1,0,1)</f>
        <v>0</v>
      </c>
      <c r="AW8" s="60">
        <f>IF(COUNTIF($AR$1,"ja")=0,IF(SUM(AQ8:AV8)=0,0,1),IF(SUM(AQ8:AV8)=0,0,IF(SUM(AQ8:AV8)&lt;2,2,1)))</f>
        <v>1</v>
      </c>
      <c r="AX8" s="60">
        <f>COUNTIF($AR$2,"ja")</f>
        <v>1</v>
      </c>
      <c r="AY8" s="60">
        <f>IF(AX8=0,0,COUNTIF(I8,"ja"))</f>
        <v>0</v>
      </c>
      <c r="AZ8" s="59">
        <f>IF(AY8=0,'allg. Daten'!$C$18,'allg. Daten'!$C$17)</f>
        <v>30</v>
      </c>
      <c r="BA8" s="59">
        <f>IF(AY8=0,'allg. Daten'!$C$23,'allg. Daten'!$C$22)</f>
        <v>15</v>
      </c>
      <c r="BB8" s="59">
        <f>SUM(AN8,AP8)</f>
        <v>0</v>
      </c>
      <c r="BC8" s="59">
        <f>IF(AW8=0,0,IF(AW8=1,AZ8,BA8))</f>
        <v>30</v>
      </c>
      <c r="BD8" s="60"/>
      <c r="BE8" s="60">
        <f>SUM(G8:H8)</f>
        <v>2</v>
      </c>
      <c r="BF8" s="58">
        <f>BE8*'allg. Daten'!$C$30</f>
        <v>0</v>
      </c>
      <c r="BG8" s="60"/>
      <c r="BH8" s="61" t="s">
        <v>37</v>
      </c>
      <c r="BI8" s="61" t="s">
        <v>18</v>
      </c>
      <c r="BJ8" s="61" t="s">
        <v>93</v>
      </c>
      <c r="BK8" s="61">
        <v>1</v>
      </c>
      <c r="BL8" s="61">
        <v>2</v>
      </c>
      <c r="BM8" s="61">
        <v>3</v>
      </c>
      <c r="BN8" s="61">
        <v>4</v>
      </c>
      <c r="BO8" s="61">
        <v>5</v>
      </c>
      <c r="BP8" s="61">
        <v>6</v>
      </c>
      <c r="BQ8" s="61">
        <v>7</v>
      </c>
      <c r="BR8" s="61">
        <v>8</v>
      </c>
      <c r="BS8" s="61">
        <v>9</v>
      </c>
      <c r="BT8" s="61">
        <v>10</v>
      </c>
      <c r="BU8" s="61">
        <v>11</v>
      </c>
      <c r="BV8" s="61">
        <v>12</v>
      </c>
      <c r="BW8" s="61">
        <v>13</v>
      </c>
      <c r="BX8" s="61">
        <v>14</v>
      </c>
      <c r="BY8" s="61" t="s">
        <v>72</v>
      </c>
      <c r="BZ8" s="61" t="s">
        <v>57</v>
      </c>
      <c r="CA8" s="61" t="s">
        <v>58</v>
      </c>
      <c r="CB8" s="61" t="s">
        <v>61</v>
      </c>
      <c r="CC8" s="61" t="s">
        <v>62</v>
      </c>
      <c r="CE8" s="47" t="str">
        <f>IF(AM8&gt;$AY$1,"Zu viele Workshops ausgewählt","")</f>
        <v>Zu viele Workshops ausgewählt</v>
      </c>
    </row>
    <row r="9" spans="1:83" s="60" customFormat="1" ht="15" customHeight="1" x14ac:dyDescent="0.25">
      <c r="A9" s="49">
        <v>0</v>
      </c>
      <c r="B9" s="50" t="s">
        <v>94</v>
      </c>
      <c r="C9" s="51" t="s">
        <v>95</v>
      </c>
      <c r="D9" s="49" t="s">
        <v>96</v>
      </c>
      <c r="E9" s="52">
        <v>34731</v>
      </c>
      <c r="F9" s="53">
        <f>TRUNC(YEARFRAC(E9,$AJ$1))</f>
        <v>29</v>
      </c>
      <c r="G9" s="54">
        <v>1</v>
      </c>
      <c r="H9" s="54">
        <v>1</v>
      </c>
      <c r="I9" s="54" t="s">
        <v>97</v>
      </c>
      <c r="J9" s="54">
        <v>2</v>
      </c>
      <c r="K9" s="54">
        <v>1</v>
      </c>
      <c r="L9" s="54">
        <v>4</v>
      </c>
      <c r="M9" s="54"/>
      <c r="N9" s="54">
        <v>3</v>
      </c>
      <c r="O9" s="54"/>
      <c r="P9" s="54"/>
      <c r="Q9" s="54"/>
      <c r="R9" s="54"/>
      <c r="S9" s="54"/>
      <c r="T9" s="54"/>
      <c r="U9" s="54"/>
      <c r="V9" s="54"/>
      <c r="W9" s="54"/>
      <c r="X9" s="54" t="s">
        <v>92</v>
      </c>
      <c r="Y9" s="54" t="s">
        <v>97</v>
      </c>
      <c r="Z9" s="54">
        <v>2</v>
      </c>
      <c r="AA9" s="49" t="s">
        <v>97</v>
      </c>
      <c r="AB9" s="49"/>
      <c r="AC9" s="49">
        <v>4</v>
      </c>
      <c r="AD9" s="49"/>
      <c r="AE9" s="56">
        <f t="shared" ref="AE9:AE72" si="0">AH9</f>
        <v>25</v>
      </c>
      <c r="AF9" s="57"/>
      <c r="AG9" s="49"/>
      <c r="AH9" s="58">
        <f t="shared" ref="AH9:AH72" si="1">IF(AK9=0,0,IF(AJ9=0,AI9,0))</f>
        <v>25</v>
      </c>
      <c r="AI9" s="59">
        <f t="shared" ref="AI9:AI72" si="2">BC9+BB9+BF9</f>
        <v>25</v>
      </c>
      <c r="AJ9" s="60">
        <f t="shared" ref="AJ9:AJ72" si="3">COUNTIF(AG9,"ja")</f>
        <v>0</v>
      </c>
      <c r="AK9" s="60">
        <f t="shared" ref="AK9:AK72" si="4">IF(B9="",0,1)</f>
        <v>1</v>
      </c>
      <c r="AM9" s="60">
        <f t="shared" ref="AM9:AM72" si="5">COUNTA(J9:W9)</f>
        <v>4</v>
      </c>
      <c r="AN9" s="59">
        <f>AM9*'allg. Daten'!$C$19</f>
        <v>0</v>
      </c>
      <c r="AO9" s="60">
        <f t="shared" ref="AO9:AO72" si="6">COUNTIF(X9,"X")</f>
        <v>1</v>
      </c>
      <c r="AP9" s="59">
        <f>IF(AO9=0,0,IF($AM$4&lt;5,'allg. Daten'!$C$27,0))</f>
        <v>0</v>
      </c>
      <c r="AQ9" s="60">
        <f t="shared" ref="AQ9:AQ72" si="7">COUNTIF(Y9,"ja")</f>
        <v>1</v>
      </c>
      <c r="AR9" s="60">
        <f t="shared" ref="AR9:AR72" si="8">IF(COUNTIF(Z9,"")=1,0,1)</f>
        <v>1</v>
      </c>
      <c r="AS9" s="60">
        <f t="shared" ref="AS9:AS72" si="9">COUNTIF(AA9,"ja")</f>
        <v>1</v>
      </c>
      <c r="AT9" s="60">
        <f t="shared" ref="AT9:AV72" si="10">IF(COUNTIF(AB9,"")=1,0,1)</f>
        <v>0</v>
      </c>
      <c r="AU9" s="60">
        <f t="shared" si="10"/>
        <v>1</v>
      </c>
      <c r="AV9" s="60">
        <f t="shared" si="10"/>
        <v>0</v>
      </c>
      <c r="AW9" s="60">
        <f t="shared" ref="AW9:AW72" si="11">IF(COUNTIF($AR$1,"ja")=0,IF(SUM(AQ9:AV9)=0,0,1),IF(SUM(AQ9:AV9)=0,0,IF(SUM(AQ9:AV9)&lt;2,2,1)))</f>
        <v>1</v>
      </c>
      <c r="AX9" s="60">
        <f t="shared" ref="AX9:AX72" si="12">COUNTIF($AR$2,"ja")</f>
        <v>1</v>
      </c>
      <c r="AY9" s="60">
        <f t="shared" ref="AY9:AY72" si="13">IF(AX9=0,0,COUNTIF(I9,"ja"))</f>
        <v>1</v>
      </c>
      <c r="AZ9" s="59">
        <f>IF(AY9=0,'allg. Daten'!$C$18,'allg. Daten'!$C$17)</f>
        <v>25</v>
      </c>
      <c r="BA9" s="59">
        <f>IF(AY9=0,'allg. Daten'!$C$23,'allg. Daten'!$C$22)</f>
        <v>10</v>
      </c>
      <c r="BB9" s="59">
        <f t="shared" ref="BB9:BB72" si="14">SUM(AN9,AP9)</f>
        <v>0</v>
      </c>
      <c r="BC9" s="59">
        <f t="shared" ref="BC9:BC72" si="15">IF(AW9=0,0,IF(AW9=1,AZ9,BA9))</f>
        <v>25</v>
      </c>
      <c r="BE9" s="60">
        <f t="shared" ref="BE9:BE72" si="16">SUM(G9:H9)</f>
        <v>2</v>
      </c>
      <c r="BF9" s="58">
        <f>BE9*'allg. Daten'!$C$30</f>
        <v>0</v>
      </c>
      <c r="CD9" s="62"/>
      <c r="CE9" s="47" t="str">
        <f t="shared" ref="CE9:CE72" si="17">IF(AM9&gt;$AY$1,"Zu viele Workshops ausgewählt","")</f>
        <v>Zu viele Workshops ausgewählt</v>
      </c>
    </row>
    <row r="10" spans="1:83" s="60" customFormat="1" ht="15" customHeight="1" x14ac:dyDescent="0.25">
      <c r="A10" s="63">
        <v>1</v>
      </c>
      <c r="B10" s="64"/>
      <c r="C10" s="64"/>
      <c r="D10" s="65"/>
      <c r="E10" s="66"/>
      <c r="F10" s="67" t="str">
        <f>IF(E10="","",TRUNC(YEARFRAC(E10,$AJ$1)))</f>
        <v/>
      </c>
      <c r="G10" s="67"/>
      <c r="H10" s="67"/>
      <c r="I10" s="179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8"/>
      <c r="Z10" s="68"/>
      <c r="AA10" s="68"/>
      <c r="AB10" s="68"/>
      <c r="AC10" s="68"/>
      <c r="AD10" s="68"/>
      <c r="AE10" s="56">
        <f t="shared" si="0"/>
        <v>0</v>
      </c>
      <c r="AF10" s="69"/>
      <c r="AG10" s="65"/>
      <c r="AH10" s="58">
        <f t="shared" si="1"/>
        <v>0</v>
      </c>
      <c r="AI10" s="59">
        <f t="shared" si="2"/>
        <v>0</v>
      </c>
      <c r="AJ10" s="60">
        <f t="shared" si="3"/>
        <v>0</v>
      </c>
      <c r="AK10" s="60">
        <f t="shared" si="4"/>
        <v>0</v>
      </c>
      <c r="AM10" s="60">
        <f t="shared" si="5"/>
        <v>0</v>
      </c>
      <c r="AN10" s="59">
        <f>AM10*'allg. Daten'!$C$19</f>
        <v>0</v>
      </c>
      <c r="AO10" s="60">
        <f t="shared" si="6"/>
        <v>0</v>
      </c>
      <c r="AP10" s="59">
        <f>IF(AO10=0,0,IF($AM$4&lt;5,'allg. Daten'!$C$27,0))</f>
        <v>0</v>
      </c>
      <c r="AQ10" s="60">
        <f t="shared" si="7"/>
        <v>0</v>
      </c>
      <c r="AR10" s="60">
        <f t="shared" si="8"/>
        <v>0</v>
      </c>
      <c r="AS10" s="60">
        <f t="shared" si="9"/>
        <v>0</v>
      </c>
      <c r="AT10" s="60">
        <f t="shared" si="10"/>
        <v>0</v>
      </c>
      <c r="AU10" s="60">
        <f t="shared" si="10"/>
        <v>0</v>
      </c>
      <c r="AV10" s="60">
        <f t="shared" si="10"/>
        <v>0</v>
      </c>
      <c r="AW10" s="60">
        <f t="shared" si="11"/>
        <v>0</v>
      </c>
      <c r="AX10" s="60">
        <f t="shared" si="12"/>
        <v>1</v>
      </c>
      <c r="AY10" s="60">
        <f t="shared" si="13"/>
        <v>0</v>
      </c>
      <c r="AZ10" s="59">
        <f>IF(AY10=0,'allg. Daten'!$C$18,'allg. Daten'!$C$17)</f>
        <v>30</v>
      </c>
      <c r="BA10" s="59">
        <f>IF(AY10=0,'allg. Daten'!$C$23,'allg. Daten'!$C$22)</f>
        <v>15</v>
      </c>
      <c r="BB10" s="59">
        <f t="shared" si="14"/>
        <v>0</v>
      </c>
      <c r="BC10" s="59">
        <f t="shared" si="15"/>
        <v>0</v>
      </c>
      <c r="BE10" s="60">
        <f t="shared" si="16"/>
        <v>0</v>
      </c>
      <c r="BF10" s="58">
        <f>BE10*'allg. Daten'!$C$30</f>
        <v>0</v>
      </c>
      <c r="BH10" s="60" t="s">
        <v>96</v>
      </c>
      <c r="BI10" s="60">
        <v>1</v>
      </c>
      <c r="BJ10" s="60" t="s">
        <v>97</v>
      </c>
      <c r="BK10" s="60">
        <v>1</v>
      </c>
      <c r="BL10" s="60">
        <v>1</v>
      </c>
      <c r="BM10" s="60">
        <v>1</v>
      </c>
      <c r="BN10" s="60">
        <v>1</v>
      </c>
      <c r="BO10" s="60">
        <v>1</v>
      </c>
      <c r="BP10" s="60" t="s">
        <v>98</v>
      </c>
      <c r="BQ10" s="60">
        <v>2</v>
      </c>
      <c r="BR10" s="60">
        <v>2</v>
      </c>
      <c r="BS10" s="60">
        <v>2</v>
      </c>
      <c r="BT10" s="60">
        <v>3</v>
      </c>
      <c r="BU10" s="60">
        <v>3</v>
      </c>
      <c r="BV10" s="60">
        <v>3</v>
      </c>
      <c r="BW10" s="60">
        <v>4</v>
      </c>
      <c r="BX10" s="60">
        <v>4</v>
      </c>
      <c r="BY10" s="60" t="s">
        <v>92</v>
      </c>
      <c r="BZ10" s="60" t="s">
        <v>97</v>
      </c>
      <c r="CA10" s="60">
        <v>1</v>
      </c>
      <c r="CB10" s="60">
        <v>1</v>
      </c>
      <c r="CC10" s="60">
        <v>1</v>
      </c>
      <c r="CD10" s="62"/>
      <c r="CE10" s="47" t="str">
        <f t="shared" si="17"/>
        <v/>
      </c>
    </row>
    <row r="11" spans="1:83" s="60" customFormat="1" ht="15" customHeight="1" x14ac:dyDescent="0.25">
      <c r="A11" s="70">
        <f t="shared" ref="A11:A74" si="18">SUM(A10,1)</f>
        <v>2</v>
      </c>
      <c r="B11" s="71"/>
      <c r="C11" s="71"/>
      <c r="D11" s="68"/>
      <c r="E11" s="72"/>
      <c r="F11" s="67" t="str">
        <f t="shared" ref="F11:F74" si="19">IF(E11="","",TRUNC(YEARFRAC(E11,$AJ$1)))</f>
        <v/>
      </c>
      <c r="G11" s="67"/>
      <c r="H11" s="67"/>
      <c r="I11" s="179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8"/>
      <c r="Z11" s="68"/>
      <c r="AA11" s="68"/>
      <c r="AB11" s="68"/>
      <c r="AC11" s="68"/>
      <c r="AD11" s="68"/>
      <c r="AE11" s="56">
        <f t="shared" si="0"/>
        <v>0</v>
      </c>
      <c r="AF11" s="69"/>
      <c r="AG11" s="65"/>
      <c r="AH11" s="58">
        <f t="shared" si="1"/>
        <v>0</v>
      </c>
      <c r="AI11" s="59">
        <f t="shared" si="2"/>
        <v>0</v>
      </c>
      <c r="AJ11" s="60">
        <f t="shared" si="3"/>
        <v>0</v>
      </c>
      <c r="AK11" s="60">
        <f t="shared" si="4"/>
        <v>0</v>
      </c>
      <c r="AM11" s="60">
        <f t="shared" si="5"/>
        <v>0</v>
      </c>
      <c r="AN11" s="59">
        <f>AM11*'allg. Daten'!$C$19</f>
        <v>0</v>
      </c>
      <c r="AO11" s="60">
        <f t="shared" si="6"/>
        <v>0</v>
      </c>
      <c r="AP11" s="59">
        <f>IF(AO11=0,0,IF($AM$4&lt;5,'allg. Daten'!$C$27,0))</f>
        <v>0</v>
      </c>
      <c r="AQ11" s="60">
        <f t="shared" si="7"/>
        <v>0</v>
      </c>
      <c r="AR11" s="60">
        <f t="shared" si="8"/>
        <v>0</v>
      </c>
      <c r="AS11" s="60">
        <f t="shared" si="9"/>
        <v>0</v>
      </c>
      <c r="AT11" s="60">
        <f t="shared" si="10"/>
        <v>0</v>
      </c>
      <c r="AU11" s="60">
        <f t="shared" si="10"/>
        <v>0</v>
      </c>
      <c r="AV11" s="60">
        <f t="shared" si="10"/>
        <v>0</v>
      </c>
      <c r="AW11" s="60">
        <f t="shared" si="11"/>
        <v>0</v>
      </c>
      <c r="AX11" s="60">
        <f t="shared" si="12"/>
        <v>1</v>
      </c>
      <c r="AY11" s="60">
        <f t="shared" si="13"/>
        <v>0</v>
      </c>
      <c r="AZ11" s="59">
        <f>IF(AY11=0,'allg. Daten'!$C$18,'allg. Daten'!$C$17)</f>
        <v>30</v>
      </c>
      <c r="BA11" s="59">
        <f>IF(AY11=0,'allg. Daten'!$C$23,'allg. Daten'!$C$22)</f>
        <v>15</v>
      </c>
      <c r="BB11" s="59">
        <f t="shared" si="14"/>
        <v>0</v>
      </c>
      <c r="BC11" s="59">
        <f t="shared" si="15"/>
        <v>0</v>
      </c>
      <c r="BE11" s="60">
        <f t="shared" si="16"/>
        <v>0</v>
      </c>
      <c r="BF11" s="58">
        <f>BE11*'allg. Daten'!$C$30</f>
        <v>0</v>
      </c>
      <c r="BH11" s="60" t="s">
        <v>91</v>
      </c>
      <c r="BI11" s="60">
        <v>2</v>
      </c>
      <c r="BJ11" s="60" t="s">
        <v>99</v>
      </c>
      <c r="BK11" s="60">
        <v>2</v>
      </c>
      <c r="BM11" s="60">
        <v>4</v>
      </c>
      <c r="BN11" s="60">
        <v>2</v>
      </c>
      <c r="BO11" s="60">
        <v>3</v>
      </c>
      <c r="BP11" s="60" t="s">
        <v>100</v>
      </c>
      <c r="BQ11" s="60">
        <v>4</v>
      </c>
      <c r="BZ11" s="60" t="s">
        <v>99</v>
      </c>
      <c r="CA11" s="60">
        <v>2</v>
      </c>
      <c r="CB11" s="60">
        <v>2</v>
      </c>
      <c r="CC11" s="60">
        <v>2</v>
      </c>
      <c r="CD11" s="62"/>
      <c r="CE11" s="47" t="str">
        <f t="shared" si="17"/>
        <v/>
      </c>
    </row>
    <row r="12" spans="1:83" s="60" customFormat="1" ht="15" customHeight="1" x14ac:dyDescent="0.25">
      <c r="A12" s="70">
        <f t="shared" si="18"/>
        <v>3</v>
      </c>
      <c r="B12" s="71"/>
      <c r="C12" s="73"/>
      <c r="D12" s="68"/>
      <c r="E12" s="72"/>
      <c r="F12" s="67" t="str">
        <f t="shared" si="19"/>
        <v/>
      </c>
      <c r="G12" s="67"/>
      <c r="H12" s="67"/>
      <c r="I12" s="179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8"/>
      <c r="Z12" s="68"/>
      <c r="AA12" s="68"/>
      <c r="AB12" s="68"/>
      <c r="AC12" s="68"/>
      <c r="AD12" s="68"/>
      <c r="AE12" s="56">
        <f t="shared" si="0"/>
        <v>0</v>
      </c>
      <c r="AF12" s="69"/>
      <c r="AG12" s="65"/>
      <c r="AH12" s="58">
        <f t="shared" si="1"/>
        <v>0</v>
      </c>
      <c r="AI12" s="59">
        <f t="shared" si="2"/>
        <v>0</v>
      </c>
      <c r="AJ12" s="60">
        <f t="shared" si="3"/>
        <v>0</v>
      </c>
      <c r="AK12" s="60">
        <f t="shared" si="4"/>
        <v>0</v>
      </c>
      <c r="AM12" s="60">
        <f t="shared" si="5"/>
        <v>0</v>
      </c>
      <c r="AN12" s="59">
        <f>AM12*'allg. Daten'!$C$19</f>
        <v>0</v>
      </c>
      <c r="AO12" s="60">
        <f t="shared" si="6"/>
        <v>0</v>
      </c>
      <c r="AP12" s="59">
        <f>IF(AO12=0,0,IF($AM$4&lt;5,'allg. Daten'!$C$27,0))</f>
        <v>0</v>
      </c>
      <c r="AQ12" s="60">
        <f t="shared" si="7"/>
        <v>0</v>
      </c>
      <c r="AR12" s="60">
        <f t="shared" si="8"/>
        <v>0</v>
      </c>
      <c r="AS12" s="60">
        <f t="shared" si="9"/>
        <v>0</v>
      </c>
      <c r="AT12" s="60">
        <f t="shared" si="10"/>
        <v>0</v>
      </c>
      <c r="AU12" s="60">
        <f t="shared" si="10"/>
        <v>0</v>
      </c>
      <c r="AV12" s="60">
        <f t="shared" si="10"/>
        <v>0</v>
      </c>
      <c r="AW12" s="60">
        <f t="shared" si="11"/>
        <v>0</v>
      </c>
      <c r="AX12" s="60">
        <f t="shared" si="12"/>
        <v>1</v>
      </c>
      <c r="AY12" s="60">
        <f t="shared" si="13"/>
        <v>0</v>
      </c>
      <c r="AZ12" s="59">
        <f>IF(AY12=0,'allg. Daten'!$C$18,'allg. Daten'!$C$17)</f>
        <v>30</v>
      </c>
      <c r="BA12" s="59">
        <f>IF(AY12=0,'allg. Daten'!$C$23,'allg. Daten'!$C$22)</f>
        <v>15</v>
      </c>
      <c r="BB12" s="59">
        <f t="shared" si="14"/>
        <v>0</v>
      </c>
      <c r="BC12" s="59">
        <f t="shared" si="15"/>
        <v>0</v>
      </c>
      <c r="BE12" s="60">
        <f t="shared" si="16"/>
        <v>0</v>
      </c>
      <c r="BF12" s="58">
        <f>BE12*'allg. Daten'!$C$30</f>
        <v>0</v>
      </c>
      <c r="BI12" s="60">
        <v>3</v>
      </c>
      <c r="BK12" s="60">
        <v>3</v>
      </c>
      <c r="CA12" s="60">
        <v>3</v>
      </c>
      <c r="CB12" s="60">
        <v>3</v>
      </c>
      <c r="CC12" s="60">
        <v>3</v>
      </c>
      <c r="CD12" s="62"/>
      <c r="CE12" s="47" t="str">
        <f t="shared" si="17"/>
        <v/>
      </c>
    </row>
    <row r="13" spans="1:83" s="60" customFormat="1" ht="15" customHeight="1" x14ac:dyDescent="0.25">
      <c r="A13" s="70">
        <f t="shared" si="18"/>
        <v>4</v>
      </c>
      <c r="B13" s="71"/>
      <c r="C13" s="73"/>
      <c r="D13" s="68"/>
      <c r="E13" s="72"/>
      <c r="F13" s="67" t="str">
        <f t="shared" si="19"/>
        <v/>
      </c>
      <c r="G13" s="67"/>
      <c r="H13" s="67"/>
      <c r="I13" s="179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8"/>
      <c r="Z13" s="68"/>
      <c r="AA13" s="68"/>
      <c r="AB13" s="68"/>
      <c r="AC13" s="68"/>
      <c r="AD13" s="68"/>
      <c r="AE13" s="56">
        <f t="shared" si="0"/>
        <v>0</v>
      </c>
      <c r="AF13" s="69"/>
      <c r="AG13" s="65"/>
      <c r="AH13" s="58">
        <f t="shared" si="1"/>
        <v>0</v>
      </c>
      <c r="AI13" s="59">
        <f t="shared" si="2"/>
        <v>0</v>
      </c>
      <c r="AJ13" s="60">
        <f t="shared" si="3"/>
        <v>0</v>
      </c>
      <c r="AK13" s="60">
        <f t="shared" si="4"/>
        <v>0</v>
      </c>
      <c r="AM13" s="60">
        <f t="shared" si="5"/>
        <v>0</v>
      </c>
      <c r="AN13" s="59">
        <f>AM13*'allg. Daten'!$C$19</f>
        <v>0</v>
      </c>
      <c r="AO13" s="60">
        <f t="shared" si="6"/>
        <v>0</v>
      </c>
      <c r="AP13" s="59">
        <f>IF(AO13=0,0,IF($AM$4&lt;5,'allg. Daten'!$C$27,0))</f>
        <v>0</v>
      </c>
      <c r="AQ13" s="60">
        <f t="shared" si="7"/>
        <v>0</v>
      </c>
      <c r="AR13" s="60">
        <f t="shared" si="8"/>
        <v>0</v>
      </c>
      <c r="AS13" s="60">
        <f t="shared" si="9"/>
        <v>0</v>
      </c>
      <c r="AT13" s="60">
        <f t="shared" si="10"/>
        <v>0</v>
      </c>
      <c r="AU13" s="60">
        <f t="shared" si="10"/>
        <v>0</v>
      </c>
      <c r="AV13" s="60">
        <f t="shared" si="10"/>
        <v>0</v>
      </c>
      <c r="AW13" s="60">
        <f t="shared" si="11"/>
        <v>0</v>
      </c>
      <c r="AX13" s="60">
        <f t="shared" si="12"/>
        <v>1</v>
      </c>
      <c r="AY13" s="60">
        <f t="shared" si="13"/>
        <v>0</v>
      </c>
      <c r="AZ13" s="59">
        <f>IF(AY13=0,'allg. Daten'!$C$18,'allg. Daten'!$C$17)</f>
        <v>30</v>
      </c>
      <c r="BA13" s="59">
        <f>IF(AY13=0,'allg. Daten'!$C$23,'allg. Daten'!$C$22)</f>
        <v>15</v>
      </c>
      <c r="BB13" s="59">
        <f t="shared" si="14"/>
        <v>0</v>
      </c>
      <c r="BC13" s="59">
        <f t="shared" si="15"/>
        <v>0</v>
      </c>
      <c r="BE13" s="60">
        <f t="shared" si="16"/>
        <v>0</v>
      </c>
      <c r="BF13" s="58">
        <f>BE13*'allg. Daten'!$C$30</f>
        <v>0</v>
      </c>
      <c r="BI13" s="60">
        <v>4</v>
      </c>
      <c r="CA13" s="60">
        <v>4</v>
      </c>
      <c r="CB13" s="60">
        <v>4</v>
      </c>
      <c r="CC13" s="60">
        <v>4</v>
      </c>
      <c r="CD13" s="62"/>
      <c r="CE13" s="47" t="str">
        <f t="shared" si="17"/>
        <v/>
      </c>
    </row>
    <row r="14" spans="1:83" s="60" customFormat="1" ht="15" customHeight="1" x14ac:dyDescent="0.25">
      <c r="A14" s="70">
        <f>SUM(A13,1)</f>
        <v>5</v>
      </c>
      <c r="B14" s="71"/>
      <c r="C14" s="73"/>
      <c r="D14" s="68"/>
      <c r="E14" s="72"/>
      <c r="F14" s="67" t="str">
        <f t="shared" si="19"/>
        <v/>
      </c>
      <c r="G14" s="67"/>
      <c r="H14" s="67"/>
      <c r="I14" s="179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8"/>
      <c r="Z14" s="68"/>
      <c r="AA14" s="68"/>
      <c r="AB14" s="68"/>
      <c r="AC14" s="68"/>
      <c r="AD14" s="68"/>
      <c r="AE14" s="56">
        <f t="shared" si="0"/>
        <v>0</v>
      </c>
      <c r="AF14" s="69"/>
      <c r="AG14" s="65"/>
      <c r="AH14" s="58">
        <f t="shared" si="1"/>
        <v>0</v>
      </c>
      <c r="AI14" s="59">
        <f t="shared" si="2"/>
        <v>0</v>
      </c>
      <c r="AJ14" s="60">
        <f t="shared" si="3"/>
        <v>0</v>
      </c>
      <c r="AK14" s="60">
        <f t="shared" si="4"/>
        <v>0</v>
      </c>
      <c r="AM14" s="60">
        <f t="shared" si="5"/>
        <v>0</v>
      </c>
      <c r="AN14" s="59">
        <f>AM14*'allg. Daten'!$C$19</f>
        <v>0</v>
      </c>
      <c r="AO14" s="60">
        <f t="shared" si="6"/>
        <v>0</v>
      </c>
      <c r="AP14" s="59">
        <f>IF(AO14=0,0,IF($AM$4&lt;5,'allg. Daten'!$C$27,0))</f>
        <v>0</v>
      </c>
      <c r="AQ14" s="60">
        <f t="shared" si="7"/>
        <v>0</v>
      </c>
      <c r="AR14" s="60">
        <f t="shared" si="8"/>
        <v>0</v>
      </c>
      <c r="AS14" s="60">
        <f t="shared" si="9"/>
        <v>0</v>
      </c>
      <c r="AT14" s="60">
        <f t="shared" si="10"/>
        <v>0</v>
      </c>
      <c r="AU14" s="60">
        <f t="shared" si="10"/>
        <v>0</v>
      </c>
      <c r="AV14" s="60">
        <f t="shared" si="10"/>
        <v>0</v>
      </c>
      <c r="AW14" s="60">
        <f t="shared" si="11"/>
        <v>0</v>
      </c>
      <c r="AX14" s="60">
        <f t="shared" si="12"/>
        <v>1</v>
      </c>
      <c r="AY14" s="60">
        <f t="shared" si="13"/>
        <v>0</v>
      </c>
      <c r="AZ14" s="59">
        <f>IF(AY14=0,'allg. Daten'!$C$18,'allg. Daten'!$C$17)</f>
        <v>30</v>
      </c>
      <c r="BA14" s="59">
        <f>IF(AY14=0,'allg. Daten'!$C$23,'allg. Daten'!$C$22)</f>
        <v>15</v>
      </c>
      <c r="BB14" s="59">
        <f t="shared" si="14"/>
        <v>0</v>
      </c>
      <c r="BC14" s="59">
        <f t="shared" si="15"/>
        <v>0</v>
      </c>
      <c r="BE14" s="60">
        <f t="shared" si="16"/>
        <v>0</v>
      </c>
      <c r="BF14" s="58">
        <f>BE14*'allg. Daten'!$C$30</f>
        <v>0</v>
      </c>
      <c r="BI14" s="60">
        <v>5</v>
      </c>
      <c r="CA14" s="60">
        <v>5</v>
      </c>
      <c r="CB14" s="60">
        <v>5</v>
      </c>
      <c r="CD14" s="62"/>
      <c r="CE14" s="47" t="str">
        <f t="shared" si="17"/>
        <v/>
      </c>
    </row>
    <row r="15" spans="1:83" s="60" customFormat="1" ht="15" customHeight="1" x14ac:dyDescent="0.25">
      <c r="A15" s="70">
        <f t="shared" si="18"/>
        <v>6</v>
      </c>
      <c r="B15" s="71"/>
      <c r="C15" s="73"/>
      <c r="D15" s="68"/>
      <c r="E15" s="72"/>
      <c r="F15" s="67" t="str">
        <f t="shared" si="19"/>
        <v/>
      </c>
      <c r="G15" s="67"/>
      <c r="H15" s="67"/>
      <c r="I15" s="179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8"/>
      <c r="Z15" s="68"/>
      <c r="AA15" s="68"/>
      <c r="AB15" s="68"/>
      <c r="AC15" s="68"/>
      <c r="AD15" s="68"/>
      <c r="AE15" s="56">
        <f t="shared" si="0"/>
        <v>0</v>
      </c>
      <c r="AF15" s="69"/>
      <c r="AG15" s="65"/>
      <c r="AH15" s="58">
        <f t="shared" si="1"/>
        <v>0</v>
      </c>
      <c r="AI15" s="59">
        <f t="shared" si="2"/>
        <v>0</v>
      </c>
      <c r="AJ15" s="60">
        <f t="shared" si="3"/>
        <v>0</v>
      </c>
      <c r="AK15" s="60">
        <f t="shared" si="4"/>
        <v>0</v>
      </c>
      <c r="AM15" s="60">
        <f t="shared" si="5"/>
        <v>0</v>
      </c>
      <c r="AN15" s="59">
        <f>AM15*'allg. Daten'!$C$19</f>
        <v>0</v>
      </c>
      <c r="AO15" s="60">
        <f t="shared" si="6"/>
        <v>0</v>
      </c>
      <c r="AP15" s="59">
        <f>IF(AO15=0,0,IF($AM$4&lt;5,'allg. Daten'!$C$27,0))</f>
        <v>0</v>
      </c>
      <c r="AQ15" s="60">
        <f t="shared" si="7"/>
        <v>0</v>
      </c>
      <c r="AR15" s="60">
        <f t="shared" si="8"/>
        <v>0</v>
      </c>
      <c r="AS15" s="60">
        <f t="shared" si="9"/>
        <v>0</v>
      </c>
      <c r="AT15" s="60">
        <f t="shared" si="10"/>
        <v>0</v>
      </c>
      <c r="AU15" s="60">
        <f t="shared" si="10"/>
        <v>0</v>
      </c>
      <c r="AV15" s="60">
        <f t="shared" si="10"/>
        <v>0</v>
      </c>
      <c r="AW15" s="60">
        <f t="shared" si="11"/>
        <v>0</v>
      </c>
      <c r="AX15" s="60">
        <f t="shared" si="12"/>
        <v>1</v>
      </c>
      <c r="AY15" s="60">
        <f t="shared" si="13"/>
        <v>0</v>
      </c>
      <c r="AZ15" s="59">
        <f>IF(AY15=0,'allg. Daten'!$C$18,'allg. Daten'!$C$17)</f>
        <v>30</v>
      </c>
      <c r="BA15" s="59">
        <f>IF(AY15=0,'allg. Daten'!$C$23,'allg. Daten'!$C$22)</f>
        <v>15</v>
      </c>
      <c r="BB15" s="59">
        <f t="shared" si="14"/>
        <v>0</v>
      </c>
      <c r="BC15" s="59">
        <f t="shared" si="15"/>
        <v>0</v>
      </c>
      <c r="BE15" s="60">
        <f t="shared" si="16"/>
        <v>0</v>
      </c>
      <c r="BF15" s="58">
        <f>BE15*'allg. Daten'!$C$30</f>
        <v>0</v>
      </c>
      <c r="CA15" s="60">
        <v>6</v>
      </c>
      <c r="CB15" s="60">
        <v>6</v>
      </c>
      <c r="CD15" s="62"/>
      <c r="CE15" s="47" t="str">
        <f t="shared" si="17"/>
        <v/>
      </c>
    </row>
    <row r="16" spans="1:83" s="60" customFormat="1" ht="15" customHeight="1" x14ac:dyDescent="0.25">
      <c r="A16" s="70">
        <f t="shared" si="18"/>
        <v>7</v>
      </c>
      <c r="B16" s="71"/>
      <c r="C16" s="73"/>
      <c r="D16" s="68"/>
      <c r="E16" s="72"/>
      <c r="F16" s="67" t="str">
        <f t="shared" si="19"/>
        <v/>
      </c>
      <c r="G16" s="67"/>
      <c r="H16" s="67"/>
      <c r="I16" s="179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8"/>
      <c r="Z16" s="68"/>
      <c r="AA16" s="68"/>
      <c r="AB16" s="68"/>
      <c r="AC16" s="68"/>
      <c r="AD16" s="68"/>
      <c r="AE16" s="56">
        <f t="shared" si="0"/>
        <v>0</v>
      </c>
      <c r="AF16" s="69"/>
      <c r="AG16" s="65"/>
      <c r="AH16" s="58">
        <f t="shared" si="1"/>
        <v>0</v>
      </c>
      <c r="AI16" s="59">
        <f t="shared" si="2"/>
        <v>0</v>
      </c>
      <c r="AJ16" s="60">
        <f t="shared" si="3"/>
        <v>0</v>
      </c>
      <c r="AK16" s="60">
        <f t="shared" si="4"/>
        <v>0</v>
      </c>
      <c r="AM16" s="60">
        <f t="shared" si="5"/>
        <v>0</v>
      </c>
      <c r="AN16" s="59">
        <f>AM16*'allg. Daten'!$C$19</f>
        <v>0</v>
      </c>
      <c r="AO16" s="60">
        <f t="shared" si="6"/>
        <v>0</v>
      </c>
      <c r="AP16" s="59">
        <f>IF(AO16=0,0,IF($AM$4&lt;5,'allg. Daten'!$C$27,0))</f>
        <v>0</v>
      </c>
      <c r="AQ16" s="60">
        <f t="shared" si="7"/>
        <v>0</v>
      </c>
      <c r="AR16" s="60">
        <f t="shared" si="8"/>
        <v>0</v>
      </c>
      <c r="AS16" s="60">
        <f t="shared" si="9"/>
        <v>0</v>
      </c>
      <c r="AT16" s="60">
        <f t="shared" si="10"/>
        <v>0</v>
      </c>
      <c r="AU16" s="60">
        <f t="shared" si="10"/>
        <v>0</v>
      </c>
      <c r="AV16" s="60">
        <f t="shared" si="10"/>
        <v>0</v>
      </c>
      <c r="AW16" s="60">
        <f t="shared" si="11"/>
        <v>0</v>
      </c>
      <c r="AX16" s="60">
        <f t="shared" si="12"/>
        <v>1</v>
      </c>
      <c r="AY16" s="60">
        <f t="shared" si="13"/>
        <v>0</v>
      </c>
      <c r="AZ16" s="59">
        <f>IF(AY16=0,'allg. Daten'!$C$18,'allg. Daten'!$C$17)</f>
        <v>30</v>
      </c>
      <c r="BA16" s="59">
        <f>IF(AY16=0,'allg. Daten'!$C$23,'allg. Daten'!$C$22)</f>
        <v>15</v>
      </c>
      <c r="BB16" s="59">
        <f t="shared" si="14"/>
        <v>0</v>
      </c>
      <c r="BC16" s="59">
        <f t="shared" si="15"/>
        <v>0</v>
      </c>
      <c r="BE16" s="60">
        <f t="shared" si="16"/>
        <v>0</v>
      </c>
      <c r="BF16" s="58">
        <f>BE16*'allg. Daten'!$C$30</f>
        <v>0</v>
      </c>
      <c r="CA16" s="60">
        <v>7</v>
      </c>
      <c r="CB16" s="60">
        <v>7</v>
      </c>
      <c r="CD16" s="62"/>
      <c r="CE16" s="47" t="str">
        <f t="shared" si="17"/>
        <v/>
      </c>
    </row>
    <row r="17" spans="1:83" s="60" customFormat="1" ht="15" customHeight="1" x14ac:dyDescent="0.25">
      <c r="A17" s="70">
        <f t="shared" si="18"/>
        <v>8</v>
      </c>
      <c r="B17" s="71"/>
      <c r="C17" s="73"/>
      <c r="D17" s="68"/>
      <c r="E17" s="72"/>
      <c r="F17" s="67" t="str">
        <f t="shared" si="19"/>
        <v/>
      </c>
      <c r="G17" s="67"/>
      <c r="H17" s="67"/>
      <c r="I17" s="179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/>
      <c r="Z17" s="68"/>
      <c r="AA17" s="68"/>
      <c r="AB17" s="68"/>
      <c r="AC17" s="68"/>
      <c r="AD17" s="68"/>
      <c r="AE17" s="56">
        <f t="shared" si="0"/>
        <v>0</v>
      </c>
      <c r="AF17" s="69"/>
      <c r="AG17" s="65"/>
      <c r="AH17" s="58">
        <f t="shared" si="1"/>
        <v>0</v>
      </c>
      <c r="AI17" s="59">
        <f t="shared" si="2"/>
        <v>0</v>
      </c>
      <c r="AJ17" s="60">
        <f t="shared" si="3"/>
        <v>0</v>
      </c>
      <c r="AK17" s="60">
        <f t="shared" si="4"/>
        <v>0</v>
      </c>
      <c r="AM17" s="60">
        <f t="shared" si="5"/>
        <v>0</v>
      </c>
      <c r="AN17" s="59">
        <f>AM17*'allg. Daten'!$C$19</f>
        <v>0</v>
      </c>
      <c r="AO17" s="60">
        <f t="shared" si="6"/>
        <v>0</v>
      </c>
      <c r="AP17" s="59">
        <f>IF(AO17=0,0,IF($AM$4&lt;5,'allg. Daten'!$C$27,0))</f>
        <v>0</v>
      </c>
      <c r="AQ17" s="60">
        <f t="shared" si="7"/>
        <v>0</v>
      </c>
      <c r="AR17" s="60">
        <f t="shared" si="8"/>
        <v>0</v>
      </c>
      <c r="AS17" s="60">
        <f t="shared" si="9"/>
        <v>0</v>
      </c>
      <c r="AT17" s="60">
        <f t="shared" si="10"/>
        <v>0</v>
      </c>
      <c r="AU17" s="60">
        <f t="shared" si="10"/>
        <v>0</v>
      </c>
      <c r="AV17" s="60">
        <f t="shared" si="10"/>
        <v>0</v>
      </c>
      <c r="AW17" s="60">
        <f t="shared" si="11"/>
        <v>0</v>
      </c>
      <c r="AX17" s="60">
        <f t="shared" si="12"/>
        <v>1</v>
      </c>
      <c r="AY17" s="60">
        <f t="shared" si="13"/>
        <v>0</v>
      </c>
      <c r="AZ17" s="59">
        <f>IF(AY17=0,'allg. Daten'!$C$18,'allg. Daten'!$C$17)</f>
        <v>30</v>
      </c>
      <c r="BA17" s="59">
        <f>IF(AY17=0,'allg. Daten'!$C$23,'allg. Daten'!$C$22)</f>
        <v>15</v>
      </c>
      <c r="BB17" s="59">
        <f t="shared" si="14"/>
        <v>0</v>
      </c>
      <c r="BC17" s="59">
        <f t="shared" si="15"/>
        <v>0</v>
      </c>
      <c r="BE17" s="60">
        <f t="shared" si="16"/>
        <v>0</v>
      </c>
      <c r="BF17" s="58">
        <f>BE17*'allg. Daten'!$C$30</f>
        <v>0</v>
      </c>
      <c r="CA17" s="60">
        <v>8</v>
      </c>
      <c r="CB17" s="60">
        <v>8</v>
      </c>
      <c r="CD17" s="62"/>
      <c r="CE17" s="47" t="str">
        <f t="shared" si="17"/>
        <v/>
      </c>
    </row>
    <row r="18" spans="1:83" s="60" customFormat="1" ht="15" customHeight="1" x14ac:dyDescent="0.25">
      <c r="A18" s="70">
        <f t="shared" si="18"/>
        <v>9</v>
      </c>
      <c r="B18" s="71"/>
      <c r="C18" s="73"/>
      <c r="D18" s="68"/>
      <c r="E18" s="72"/>
      <c r="F18" s="67" t="str">
        <f t="shared" si="19"/>
        <v/>
      </c>
      <c r="G18" s="67"/>
      <c r="H18" s="67"/>
      <c r="I18" s="179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8"/>
      <c r="Z18" s="68"/>
      <c r="AA18" s="68"/>
      <c r="AB18" s="68"/>
      <c r="AC18" s="68"/>
      <c r="AD18" s="68"/>
      <c r="AE18" s="56">
        <f t="shared" si="0"/>
        <v>0</v>
      </c>
      <c r="AF18" s="69"/>
      <c r="AG18" s="65"/>
      <c r="AH18" s="58">
        <f t="shared" si="1"/>
        <v>0</v>
      </c>
      <c r="AI18" s="59">
        <f t="shared" si="2"/>
        <v>0</v>
      </c>
      <c r="AJ18" s="60">
        <f t="shared" si="3"/>
        <v>0</v>
      </c>
      <c r="AK18" s="60">
        <f t="shared" si="4"/>
        <v>0</v>
      </c>
      <c r="AM18" s="60">
        <f t="shared" si="5"/>
        <v>0</v>
      </c>
      <c r="AN18" s="59">
        <f>AM18*'allg. Daten'!$C$19</f>
        <v>0</v>
      </c>
      <c r="AO18" s="60">
        <f t="shared" si="6"/>
        <v>0</v>
      </c>
      <c r="AP18" s="59">
        <f>IF(AO18=0,0,IF($AM$4&lt;5,'allg. Daten'!$C$27,0))</f>
        <v>0</v>
      </c>
      <c r="AQ18" s="60">
        <f t="shared" si="7"/>
        <v>0</v>
      </c>
      <c r="AR18" s="60">
        <f t="shared" si="8"/>
        <v>0</v>
      </c>
      <c r="AS18" s="60">
        <f t="shared" si="9"/>
        <v>0</v>
      </c>
      <c r="AT18" s="60">
        <f t="shared" si="10"/>
        <v>0</v>
      </c>
      <c r="AU18" s="60">
        <f t="shared" si="10"/>
        <v>0</v>
      </c>
      <c r="AV18" s="60">
        <f t="shared" si="10"/>
        <v>0</v>
      </c>
      <c r="AW18" s="60">
        <f t="shared" si="11"/>
        <v>0</v>
      </c>
      <c r="AX18" s="60">
        <f t="shared" si="12"/>
        <v>1</v>
      </c>
      <c r="AY18" s="60">
        <f t="shared" si="13"/>
        <v>0</v>
      </c>
      <c r="AZ18" s="59">
        <f>IF(AY18=0,'allg. Daten'!$C$18,'allg. Daten'!$C$17)</f>
        <v>30</v>
      </c>
      <c r="BA18" s="59">
        <f>IF(AY18=0,'allg. Daten'!$C$23,'allg. Daten'!$C$22)</f>
        <v>15</v>
      </c>
      <c r="BB18" s="59">
        <f t="shared" si="14"/>
        <v>0</v>
      </c>
      <c r="BC18" s="59">
        <f t="shared" si="15"/>
        <v>0</v>
      </c>
      <c r="BE18" s="60">
        <f t="shared" si="16"/>
        <v>0</v>
      </c>
      <c r="BF18" s="58">
        <f>BE18*'allg. Daten'!$C$30</f>
        <v>0</v>
      </c>
      <c r="CA18" s="60">
        <v>9</v>
      </c>
      <c r="CD18" s="62"/>
      <c r="CE18" s="47" t="str">
        <f t="shared" si="17"/>
        <v/>
      </c>
    </row>
    <row r="19" spans="1:83" s="60" customFormat="1" ht="15" customHeight="1" x14ac:dyDescent="0.25">
      <c r="A19" s="70">
        <f t="shared" si="18"/>
        <v>10</v>
      </c>
      <c r="B19" s="71"/>
      <c r="C19" s="73"/>
      <c r="D19" s="68"/>
      <c r="E19" s="72"/>
      <c r="F19" s="67" t="str">
        <f t="shared" si="19"/>
        <v/>
      </c>
      <c r="G19" s="67"/>
      <c r="H19" s="67"/>
      <c r="I19" s="179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68"/>
      <c r="AA19" s="68"/>
      <c r="AB19" s="68"/>
      <c r="AC19" s="68"/>
      <c r="AD19" s="68"/>
      <c r="AE19" s="56">
        <f t="shared" si="0"/>
        <v>0</v>
      </c>
      <c r="AF19" s="69"/>
      <c r="AG19" s="65"/>
      <c r="AH19" s="58">
        <f t="shared" si="1"/>
        <v>0</v>
      </c>
      <c r="AI19" s="59">
        <f t="shared" si="2"/>
        <v>0</v>
      </c>
      <c r="AJ19" s="60">
        <f t="shared" si="3"/>
        <v>0</v>
      </c>
      <c r="AK19" s="60">
        <f t="shared" si="4"/>
        <v>0</v>
      </c>
      <c r="AM19" s="60">
        <f t="shared" si="5"/>
        <v>0</v>
      </c>
      <c r="AN19" s="59">
        <f>AM19*'allg. Daten'!$C$19</f>
        <v>0</v>
      </c>
      <c r="AO19" s="60">
        <f t="shared" si="6"/>
        <v>0</v>
      </c>
      <c r="AP19" s="59">
        <f>IF(AO19=0,0,IF($AM$4&lt;5,'allg. Daten'!$C$27,0))</f>
        <v>0</v>
      </c>
      <c r="AQ19" s="60">
        <f t="shared" si="7"/>
        <v>0</v>
      </c>
      <c r="AR19" s="60">
        <f t="shared" si="8"/>
        <v>0</v>
      </c>
      <c r="AS19" s="60">
        <f t="shared" si="9"/>
        <v>0</v>
      </c>
      <c r="AT19" s="60">
        <f t="shared" si="10"/>
        <v>0</v>
      </c>
      <c r="AU19" s="60">
        <f t="shared" si="10"/>
        <v>0</v>
      </c>
      <c r="AV19" s="60">
        <f t="shared" si="10"/>
        <v>0</v>
      </c>
      <c r="AW19" s="60">
        <f t="shared" si="11"/>
        <v>0</v>
      </c>
      <c r="AX19" s="60">
        <f t="shared" si="12"/>
        <v>1</v>
      </c>
      <c r="AY19" s="60">
        <f t="shared" si="13"/>
        <v>0</v>
      </c>
      <c r="AZ19" s="59">
        <f>IF(AY19=0,'allg. Daten'!$C$18,'allg. Daten'!$C$17)</f>
        <v>30</v>
      </c>
      <c r="BA19" s="59">
        <f>IF(AY19=0,'allg. Daten'!$C$23,'allg. Daten'!$C$22)</f>
        <v>15</v>
      </c>
      <c r="BB19" s="59">
        <f t="shared" si="14"/>
        <v>0</v>
      </c>
      <c r="BC19" s="59">
        <f t="shared" si="15"/>
        <v>0</v>
      </c>
      <c r="BE19" s="60">
        <f t="shared" si="16"/>
        <v>0</v>
      </c>
      <c r="BF19" s="58">
        <f>BE19*'allg. Daten'!$C$30</f>
        <v>0</v>
      </c>
      <c r="CA19" s="60">
        <v>10</v>
      </c>
      <c r="CD19" s="62"/>
      <c r="CE19" s="47" t="str">
        <f t="shared" si="17"/>
        <v/>
      </c>
    </row>
    <row r="20" spans="1:83" s="60" customFormat="1" ht="15" customHeight="1" x14ac:dyDescent="0.25">
      <c r="A20" s="70">
        <f t="shared" si="18"/>
        <v>11</v>
      </c>
      <c r="B20" s="71"/>
      <c r="C20" s="71"/>
      <c r="D20" s="68"/>
      <c r="E20" s="72"/>
      <c r="F20" s="67" t="str">
        <f t="shared" si="19"/>
        <v/>
      </c>
      <c r="G20" s="67"/>
      <c r="H20" s="67"/>
      <c r="I20" s="179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8"/>
      <c r="Z20" s="68"/>
      <c r="AA20" s="68"/>
      <c r="AB20" s="68"/>
      <c r="AC20" s="68"/>
      <c r="AD20" s="68"/>
      <c r="AE20" s="56">
        <f t="shared" si="0"/>
        <v>0</v>
      </c>
      <c r="AF20" s="69"/>
      <c r="AG20" s="65"/>
      <c r="AH20" s="58">
        <f t="shared" si="1"/>
        <v>0</v>
      </c>
      <c r="AI20" s="59">
        <f t="shared" si="2"/>
        <v>0</v>
      </c>
      <c r="AJ20" s="60">
        <f t="shared" si="3"/>
        <v>0</v>
      </c>
      <c r="AK20" s="60">
        <f t="shared" si="4"/>
        <v>0</v>
      </c>
      <c r="AM20" s="60">
        <f t="shared" si="5"/>
        <v>0</v>
      </c>
      <c r="AN20" s="59">
        <f>AM20*'allg. Daten'!$C$19</f>
        <v>0</v>
      </c>
      <c r="AO20" s="60">
        <f t="shared" si="6"/>
        <v>0</v>
      </c>
      <c r="AP20" s="59">
        <f>IF(AO20=0,0,IF($AM$4&lt;5,'allg. Daten'!$C$27,0))</f>
        <v>0</v>
      </c>
      <c r="AQ20" s="60">
        <f t="shared" si="7"/>
        <v>0</v>
      </c>
      <c r="AR20" s="60">
        <f t="shared" si="8"/>
        <v>0</v>
      </c>
      <c r="AS20" s="60">
        <f t="shared" si="9"/>
        <v>0</v>
      </c>
      <c r="AT20" s="60">
        <f t="shared" si="10"/>
        <v>0</v>
      </c>
      <c r="AU20" s="60">
        <f t="shared" si="10"/>
        <v>0</v>
      </c>
      <c r="AV20" s="60">
        <f t="shared" si="10"/>
        <v>0</v>
      </c>
      <c r="AW20" s="60">
        <f t="shared" si="11"/>
        <v>0</v>
      </c>
      <c r="AX20" s="60">
        <f t="shared" si="12"/>
        <v>1</v>
      </c>
      <c r="AY20" s="60">
        <f t="shared" si="13"/>
        <v>0</v>
      </c>
      <c r="AZ20" s="59">
        <f>IF(AY20=0,'allg. Daten'!$C$18,'allg. Daten'!$C$17)</f>
        <v>30</v>
      </c>
      <c r="BA20" s="59">
        <f>IF(AY20=0,'allg. Daten'!$C$23,'allg. Daten'!$C$22)</f>
        <v>15</v>
      </c>
      <c r="BB20" s="59">
        <f t="shared" si="14"/>
        <v>0</v>
      </c>
      <c r="BC20" s="59">
        <f t="shared" si="15"/>
        <v>0</v>
      </c>
      <c r="BE20" s="60">
        <f t="shared" si="16"/>
        <v>0</v>
      </c>
      <c r="BF20" s="58">
        <f>BE20*'allg. Daten'!$C$30</f>
        <v>0</v>
      </c>
      <c r="CA20" s="60">
        <v>11</v>
      </c>
      <c r="CD20" s="62"/>
      <c r="CE20" s="47" t="str">
        <f t="shared" si="17"/>
        <v/>
      </c>
    </row>
    <row r="21" spans="1:83" s="60" customFormat="1" ht="15" customHeight="1" x14ac:dyDescent="0.25">
      <c r="A21" s="70">
        <f t="shared" si="18"/>
        <v>12</v>
      </c>
      <c r="B21" s="71"/>
      <c r="C21" s="71"/>
      <c r="D21" s="68"/>
      <c r="E21" s="72"/>
      <c r="F21" s="67" t="str">
        <f t="shared" si="19"/>
        <v/>
      </c>
      <c r="G21" s="67"/>
      <c r="H21" s="67"/>
      <c r="I21" s="179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8"/>
      <c r="Z21" s="68"/>
      <c r="AA21" s="68"/>
      <c r="AB21" s="68"/>
      <c r="AC21" s="68"/>
      <c r="AD21" s="68"/>
      <c r="AE21" s="56">
        <f t="shared" si="0"/>
        <v>0</v>
      </c>
      <c r="AF21" s="69"/>
      <c r="AG21" s="65"/>
      <c r="AH21" s="58">
        <f t="shared" si="1"/>
        <v>0</v>
      </c>
      <c r="AI21" s="59">
        <f t="shared" si="2"/>
        <v>0</v>
      </c>
      <c r="AJ21" s="60">
        <f t="shared" si="3"/>
        <v>0</v>
      </c>
      <c r="AK21" s="60">
        <f t="shared" si="4"/>
        <v>0</v>
      </c>
      <c r="AM21" s="60">
        <f t="shared" si="5"/>
        <v>0</v>
      </c>
      <c r="AN21" s="59">
        <f>AM21*'allg. Daten'!$C$19</f>
        <v>0</v>
      </c>
      <c r="AO21" s="60">
        <f t="shared" si="6"/>
        <v>0</v>
      </c>
      <c r="AP21" s="59">
        <f>IF(AO21=0,0,IF($AM$4&lt;5,'allg. Daten'!$C$27,0))</f>
        <v>0</v>
      </c>
      <c r="AQ21" s="60">
        <f t="shared" si="7"/>
        <v>0</v>
      </c>
      <c r="AR21" s="60">
        <f t="shared" si="8"/>
        <v>0</v>
      </c>
      <c r="AS21" s="60">
        <f t="shared" si="9"/>
        <v>0</v>
      </c>
      <c r="AT21" s="60">
        <f t="shared" si="10"/>
        <v>0</v>
      </c>
      <c r="AU21" s="60">
        <f t="shared" si="10"/>
        <v>0</v>
      </c>
      <c r="AV21" s="60">
        <f t="shared" si="10"/>
        <v>0</v>
      </c>
      <c r="AW21" s="60">
        <f t="shared" si="11"/>
        <v>0</v>
      </c>
      <c r="AX21" s="60">
        <f t="shared" si="12"/>
        <v>1</v>
      </c>
      <c r="AY21" s="60">
        <f t="shared" si="13"/>
        <v>0</v>
      </c>
      <c r="AZ21" s="59">
        <f>IF(AY21=0,'allg. Daten'!$C$18,'allg. Daten'!$C$17)</f>
        <v>30</v>
      </c>
      <c r="BA21" s="59">
        <f>IF(AY21=0,'allg. Daten'!$C$23,'allg. Daten'!$C$22)</f>
        <v>15</v>
      </c>
      <c r="BB21" s="59">
        <f t="shared" si="14"/>
        <v>0</v>
      </c>
      <c r="BC21" s="59">
        <f t="shared" si="15"/>
        <v>0</v>
      </c>
      <c r="BE21" s="60">
        <f t="shared" si="16"/>
        <v>0</v>
      </c>
      <c r="BF21" s="58">
        <f>BE21*'allg. Daten'!$C$30</f>
        <v>0</v>
      </c>
      <c r="CA21" s="60">
        <v>12</v>
      </c>
      <c r="CD21" s="62"/>
      <c r="CE21" s="47" t="str">
        <f t="shared" si="17"/>
        <v/>
      </c>
    </row>
    <row r="22" spans="1:83" s="60" customFormat="1" ht="15" customHeight="1" x14ac:dyDescent="0.25">
      <c r="A22" s="70">
        <f t="shared" si="18"/>
        <v>13</v>
      </c>
      <c r="B22" s="71"/>
      <c r="C22" s="71"/>
      <c r="D22" s="68"/>
      <c r="E22" s="72"/>
      <c r="F22" s="67" t="str">
        <f t="shared" si="19"/>
        <v/>
      </c>
      <c r="G22" s="67"/>
      <c r="H22" s="67"/>
      <c r="I22" s="179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8"/>
      <c r="Z22" s="68"/>
      <c r="AA22" s="68"/>
      <c r="AB22" s="68"/>
      <c r="AC22" s="68"/>
      <c r="AD22" s="68"/>
      <c r="AE22" s="56">
        <f t="shared" si="0"/>
        <v>0</v>
      </c>
      <c r="AF22" s="69"/>
      <c r="AG22" s="65"/>
      <c r="AH22" s="58">
        <f t="shared" si="1"/>
        <v>0</v>
      </c>
      <c r="AI22" s="59">
        <f t="shared" si="2"/>
        <v>0</v>
      </c>
      <c r="AJ22" s="60">
        <f t="shared" si="3"/>
        <v>0</v>
      </c>
      <c r="AK22" s="60">
        <f t="shared" si="4"/>
        <v>0</v>
      </c>
      <c r="AM22" s="60">
        <f t="shared" si="5"/>
        <v>0</v>
      </c>
      <c r="AN22" s="59">
        <f>AM22*'allg. Daten'!$C$19</f>
        <v>0</v>
      </c>
      <c r="AO22" s="60">
        <f t="shared" si="6"/>
        <v>0</v>
      </c>
      <c r="AP22" s="59">
        <f>IF(AO22=0,0,IF($AM$4&lt;5,'allg. Daten'!$C$27,0))</f>
        <v>0</v>
      </c>
      <c r="AQ22" s="60">
        <f t="shared" si="7"/>
        <v>0</v>
      </c>
      <c r="AR22" s="60">
        <f t="shared" si="8"/>
        <v>0</v>
      </c>
      <c r="AS22" s="60">
        <f t="shared" si="9"/>
        <v>0</v>
      </c>
      <c r="AT22" s="60">
        <f t="shared" si="10"/>
        <v>0</v>
      </c>
      <c r="AU22" s="60">
        <f t="shared" si="10"/>
        <v>0</v>
      </c>
      <c r="AV22" s="60">
        <f t="shared" si="10"/>
        <v>0</v>
      </c>
      <c r="AW22" s="60">
        <f t="shared" si="11"/>
        <v>0</v>
      </c>
      <c r="AX22" s="60">
        <f t="shared" si="12"/>
        <v>1</v>
      </c>
      <c r="AY22" s="60">
        <f t="shared" si="13"/>
        <v>0</v>
      </c>
      <c r="AZ22" s="59">
        <f>IF(AY22=0,'allg. Daten'!$C$18,'allg. Daten'!$C$17)</f>
        <v>30</v>
      </c>
      <c r="BA22" s="59">
        <f>IF(AY22=0,'allg. Daten'!$C$23,'allg. Daten'!$C$22)</f>
        <v>15</v>
      </c>
      <c r="BB22" s="59">
        <f t="shared" si="14"/>
        <v>0</v>
      </c>
      <c r="BC22" s="59">
        <f t="shared" si="15"/>
        <v>0</v>
      </c>
      <c r="BE22" s="60">
        <f t="shared" si="16"/>
        <v>0</v>
      </c>
      <c r="BF22" s="58">
        <f>BE22*'allg. Daten'!$C$30</f>
        <v>0</v>
      </c>
      <c r="CA22" s="60">
        <v>13</v>
      </c>
      <c r="CD22" s="62"/>
      <c r="CE22" s="47" t="str">
        <f t="shared" si="17"/>
        <v/>
      </c>
    </row>
    <row r="23" spans="1:83" s="60" customFormat="1" ht="15" customHeight="1" x14ac:dyDescent="0.25">
      <c r="A23" s="70">
        <f t="shared" si="18"/>
        <v>14</v>
      </c>
      <c r="B23" s="71"/>
      <c r="C23" s="71"/>
      <c r="D23" s="68"/>
      <c r="E23" s="72"/>
      <c r="F23" s="67" t="str">
        <f t="shared" si="19"/>
        <v/>
      </c>
      <c r="G23" s="67"/>
      <c r="H23" s="67"/>
      <c r="I23" s="179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68"/>
      <c r="AA23" s="68"/>
      <c r="AB23" s="68"/>
      <c r="AC23" s="68"/>
      <c r="AD23" s="68"/>
      <c r="AE23" s="56">
        <f t="shared" si="0"/>
        <v>0</v>
      </c>
      <c r="AF23" s="69"/>
      <c r="AG23" s="65"/>
      <c r="AH23" s="58">
        <f t="shared" si="1"/>
        <v>0</v>
      </c>
      <c r="AI23" s="59">
        <f t="shared" si="2"/>
        <v>0</v>
      </c>
      <c r="AJ23" s="60">
        <f t="shared" si="3"/>
        <v>0</v>
      </c>
      <c r="AK23" s="60">
        <f t="shared" si="4"/>
        <v>0</v>
      </c>
      <c r="AM23" s="60">
        <f t="shared" si="5"/>
        <v>0</v>
      </c>
      <c r="AN23" s="59">
        <f>AM23*'allg. Daten'!$C$19</f>
        <v>0</v>
      </c>
      <c r="AO23" s="60">
        <f t="shared" si="6"/>
        <v>0</v>
      </c>
      <c r="AP23" s="59">
        <f>IF(AO23=0,0,IF($AM$4&lt;5,'allg. Daten'!$C$27,0))</f>
        <v>0</v>
      </c>
      <c r="AQ23" s="60">
        <f t="shared" si="7"/>
        <v>0</v>
      </c>
      <c r="AR23" s="60">
        <f t="shared" si="8"/>
        <v>0</v>
      </c>
      <c r="AS23" s="60">
        <f t="shared" si="9"/>
        <v>0</v>
      </c>
      <c r="AT23" s="60">
        <f t="shared" si="10"/>
        <v>0</v>
      </c>
      <c r="AU23" s="60">
        <f t="shared" si="10"/>
        <v>0</v>
      </c>
      <c r="AV23" s="60">
        <f t="shared" si="10"/>
        <v>0</v>
      </c>
      <c r="AW23" s="60">
        <f t="shared" si="11"/>
        <v>0</v>
      </c>
      <c r="AX23" s="60">
        <f t="shared" si="12"/>
        <v>1</v>
      </c>
      <c r="AY23" s="60">
        <f t="shared" si="13"/>
        <v>0</v>
      </c>
      <c r="AZ23" s="59">
        <f>IF(AY23=0,'allg. Daten'!$C$18,'allg. Daten'!$C$17)</f>
        <v>30</v>
      </c>
      <c r="BA23" s="59">
        <f>IF(AY23=0,'allg. Daten'!$C$23,'allg. Daten'!$C$22)</f>
        <v>15</v>
      </c>
      <c r="BB23" s="59">
        <f t="shared" si="14"/>
        <v>0</v>
      </c>
      <c r="BC23" s="59">
        <f t="shared" si="15"/>
        <v>0</v>
      </c>
      <c r="BE23" s="60">
        <f t="shared" si="16"/>
        <v>0</v>
      </c>
      <c r="BF23" s="58">
        <f>BE23*'allg. Daten'!$C$30</f>
        <v>0</v>
      </c>
      <c r="CA23" s="60">
        <v>14</v>
      </c>
      <c r="CD23" s="62"/>
      <c r="CE23" s="47" t="str">
        <f t="shared" si="17"/>
        <v/>
      </c>
    </row>
    <row r="24" spans="1:83" s="60" customFormat="1" ht="15" customHeight="1" x14ac:dyDescent="0.25">
      <c r="A24" s="70">
        <f t="shared" si="18"/>
        <v>15</v>
      </c>
      <c r="B24" s="71"/>
      <c r="C24" s="71"/>
      <c r="D24" s="68"/>
      <c r="E24" s="72"/>
      <c r="F24" s="67" t="str">
        <f t="shared" si="19"/>
        <v/>
      </c>
      <c r="G24" s="67"/>
      <c r="H24" s="67"/>
      <c r="I24" s="179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8"/>
      <c r="Z24" s="68"/>
      <c r="AA24" s="68"/>
      <c r="AB24" s="68"/>
      <c r="AC24" s="68"/>
      <c r="AD24" s="68"/>
      <c r="AE24" s="56">
        <f t="shared" si="0"/>
        <v>0</v>
      </c>
      <c r="AF24" s="69"/>
      <c r="AG24" s="65"/>
      <c r="AH24" s="58">
        <f t="shared" si="1"/>
        <v>0</v>
      </c>
      <c r="AI24" s="59">
        <f t="shared" si="2"/>
        <v>0</v>
      </c>
      <c r="AJ24" s="60">
        <f t="shared" si="3"/>
        <v>0</v>
      </c>
      <c r="AK24" s="60">
        <f t="shared" si="4"/>
        <v>0</v>
      </c>
      <c r="AM24" s="60">
        <f t="shared" si="5"/>
        <v>0</v>
      </c>
      <c r="AN24" s="59">
        <f>AM24*'allg. Daten'!$C$19</f>
        <v>0</v>
      </c>
      <c r="AO24" s="60">
        <f t="shared" si="6"/>
        <v>0</v>
      </c>
      <c r="AP24" s="59">
        <f>IF(AO24=0,0,IF($AM$4&lt;5,'allg. Daten'!$C$27,0))</f>
        <v>0</v>
      </c>
      <c r="AQ24" s="60">
        <f t="shared" si="7"/>
        <v>0</v>
      </c>
      <c r="AR24" s="60">
        <f t="shared" si="8"/>
        <v>0</v>
      </c>
      <c r="AS24" s="60">
        <f t="shared" si="9"/>
        <v>0</v>
      </c>
      <c r="AT24" s="60">
        <f t="shared" si="10"/>
        <v>0</v>
      </c>
      <c r="AU24" s="60">
        <f t="shared" si="10"/>
        <v>0</v>
      </c>
      <c r="AV24" s="60">
        <f t="shared" si="10"/>
        <v>0</v>
      </c>
      <c r="AW24" s="60">
        <f t="shared" si="11"/>
        <v>0</v>
      </c>
      <c r="AX24" s="60">
        <f t="shared" si="12"/>
        <v>1</v>
      </c>
      <c r="AY24" s="60">
        <f t="shared" si="13"/>
        <v>0</v>
      </c>
      <c r="AZ24" s="59">
        <f>IF(AY24=0,'allg. Daten'!$C$18,'allg. Daten'!$C$17)</f>
        <v>30</v>
      </c>
      <c r="BA24" s="59">
        <f>IF(AY24=0,'allg. Daten'!$C$23,'allg. Daten'!$C$22)</f>
        <v>15</v>
      </c>
      <c r="BB24" s="59">
        <f t="shared" si="14"/>
        <v>0</v>
      </c>
      <c r="BC24" s="59">
        <f t="shared" si="15"/>
        <v>0</v>
      </c>
      <c r="BE24" s="60">
        <f t="shared" si="16"/>
        <v>0</v>
      </c>
      <c r="BF24" s="58">
        <f>BE24*'allg. Daten'!$C$30</f>
        <v>0</v>
      </c>
      <c r="CA24" s="60">
        <v>15</v>
      </c>
      <c r="CD24" s="62"/>
      <c r="CE24" s="47" t="str">
        <f t="shared" si="17"/>
        <v/>
      </c>
    </row>
    <row r="25" spans="1:83" s="60" customFormat="1" ht="15" customHeight="1" x14ac:dyDescent="0.25">
      <c r="A25" s="70">
        <f t="shared" si="18"/>
        <v>16</v>
      </c>
      <c r="B25" s="71"/>
      <c r="C25" s="71"/>
      <c r="D25" s="68"/>
      <c r="E25" s="72"/>
      <c r="F25" s="67" t="str">
        <f t="shared" si="19"/>
        <v/>
      </c>
      <c r="G25" s="67"/>
      <c r="H25" s="67"/>
      <c r="I25" s="179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8"/>
      <c r="Z25" s="68"/>
      <c r="AA25" s="68"/>
      <c r="AB25" s="68"/>
      <c r="AC25" s="68"/>
      <c r="AD25" s="68"/>
      <c r="AE25" s="56">
        <f t="shared" si="0"/>
        <v>0</v>
      </c>
      <c r="AF25" s="69"/>
      <c r="AG25" s="65"/>
      <c r="AH25" s="58">
        <f t="shared" si="1"/>
        <v>0</v>
      </c>
      <c r="AI25" s="59">
        <f t="shared" si="2"/>
        <v>0</v>
      </c>
      <c r="AJ25" s="60">
        <f t="shared" si="3"/>
        <v>0</v>
      </c>
      <c r="AK25" s="60">
        <f t="shared" si="4"/>
        <v>0</v>
      </c>
      <c r="AM25" s="60">
        <f t="shared" si="5"/>
        <v>0</v>
      </c>
      <c r="AN25" s="59">
        <f>AM25*'allg. Daten'!$C$19</f>
        <v>0</v>
      </c>
      <c r="AO25" s="60">
        <f t="shared" si="6"/>
        <v>0</v>
      </c>
      <c r="AP25" s="59">
        <f>IF(AO25=0,0,IF($AM$4&lt;5,'allg. Daten'!$C$27,0))</f>
        <v>0</v>
      </c>
      <c r="AQ25" s="60">
        <f t="shared" si="7"/>
        <v>0</v>
      </c>
      <c r="AR25" s="60">
        <f t="shared" si="8"/>
        <v>0</v>
      </c>
      <c r="AS25" s="60">
        <f t="shared" si="9"/>
        <v>0</v>
      </c>
      <c r="AT25" s="60">
        <f t="shared" si="10"/>
        <v>0</v>
      </c>
      <c r="AU25" s="60">
        <f t="shared" si="10"/>
        <v>0</v>
      </c>
      <c r="AV25" s="60">
        <f t="shared" si="10"/>
        <v>0</v>
      </c>
      <c r="AW25" s="60">
        <f t="shared" si="11"/>
        <v>0</v>
      </c>
      <c r="AX25" s="60">
        <f t="shared" si="12"/>
        <v>1</v>
      </c>
      <c r="AY25" s="60">
        <f t="shared" si="13"/>
        <v>0</v>
      </c>
      <c r="AZ25" s="59">
        <f>IF(AY25=0,'allg. Daten'!$C$18,'allg. Daten'!$C$17)</f>
        <v>30</v>
      </c>
      <c r="BA25" s="59">
        <f>IF(AY25=0,'allg. Daten'!$C$23,'allg. Daten'!$C$22)</f>
        <v>15</v>
      </c>
      <c r="BB25" s="59">
        <f t="shared" si="14"/>
        <v>0</v>
      </c>
      <c r="BC25" s="59">
        <f t="shared" si="15"/>
        <v>0</v>
      </c>
      <c r="BE25" s="60">
        <f t="shared" si="16"/>
        <v>0</v>
      </c>
      <c r="BF25" s="58">
        <f>BE25*'allg. Daten'!$C$30</f>
        <v>0</v>
      </c>
      <c r="CA25" s="60">
        <v>16</v>
      </c>
      <c r="CD25" s="62"/>
      <c r="CE25" s="47" t="str">
        <f t="shared" si="17"/>
        <v/>
      </c>
    </row>
    <row r="26" spans="1:83" s="60" customFormat="1" ht="15" customHeight="1" x14ac:dyDescent="0.25">
      <c r="A26" s="70">
        <f t="shared" si="18"/>
        <v>17</v>
      </c>
      <c r="B26" s="71"/>
      <c r="C26" s="71"/>
      <c r="D26" s="68"/>
      <c r="E26" s="72"/>
      <c r="F26" s="67" t="str">
        <f t="shared" si="19"/>
        <v/>
      </c>
      <c r="G26" s="67"/>
      <c r="H26" s="67"/>
      <c r="I26" s="179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8"/>
      <c r="Z26" s="68"/>
      <c r="AA26" s="68"/>
      <c r="AB26" s="68"/>
      <c r="AC26" s="68"/>
      <c r="AD26" s="68"/>
      <c r="AE26" s="56">
        <f t="shared" si="0"/>
        <v>0</v>
      </c>
      <c r="AF26" s="69"/>
      <c r="AG26" s="65"/>
      <c r="AH26" s="58">
        <f t="shared" si="1"/>
        <v>0</v>
      </c>
      <c r="AI26" s="59">
        <f t="shared" si="2"/>
        <v>0</v>
      </c>
      <c r="AJ26" s="60">
        <f t="shared" si="3"/>
        <v>0</v>
      </c>
      <c r="AK26" s="60">
        <f t="shared" si="4"/>
        <v>0</v>
      </c>
      <c r="AM26" s="60">
        <f t="shared" si="5"/>
        <v>0</v>
      </c>
      <c r="AN26" s="59">
        <f>AM26*'allg. Daten'!$C$19</f>
        <v>0</v>
      </c>
      <c r="AO26" s="60">
        <f t="shared" si="6"/>
        <v>0</v>
      </c>
      <c r="AP26" s="59">
        <f>IF(AO26=0,0,IF($AM$4&lt;5,'allg. Daten'!$C$27,0))</f>
        <v>0</v>
      </c>
      <c r="AQ26" s="60">
        <f t="shared" si="7"/>
        <v>0</v>
      </c>
      <c r="AR26" s="60">
        <f t="shared" si="8"/>
        <v>0</v>
      </c>
      <c r="AS26" s="60">
        <f t="shared" si="9"/>
        <v>0</v>
      </c>
      <c r="AT26" s="60">
        <f t="shared" si="10"/>
        <v>0</v>
      </c>
      <c r="AU26" s="60">
        <f t="shared" si="10"/>
        <v>0</v>
      </c>
      <c r="AV26" s="60">
        <f t="shared" si="10"/>
        <v>0</v>
      </c>
      <c r="AW26" s="60">
        <f t="shared" si="11"/>
        <v>0</v>
      </c>
      <c r="AX26" s="60">
        <f t="shared" si="12"/>
        <v>1</v>
      </c>
      <c r="AY26" s="60">
        <f t="shared" si="13"/>
        <v>0</v>
      </c>
      <c r="AZ26" s="59">
        <f>IF(AY26=0,'allg. Daten'!$C$18,'allg. Daten'!$C$17)</f>
        <v>30</v>
      </c>
      <c r="BA26" s="59">
        <f>IF(AY26=0,'allg. Daten'!$C$23,'allg. Daten'!$C$22)</f>
        <v>15</v>
      </c>
      <c r="BB26" s="59">
        <f t="shared" si="14"/>
        <v>0</v>
      </c>
      <c r="BC26" s="59">
        <f t="shared" si="15"/>
        <v>0</v>
      </c>
      <c r="BE26" s="60">
        <f t="shared" si="16"/>
        <v>0</v>
      </c>
      <c r="BF26" s="58">
        <f>BE26*'allg. Daten'!$C$30</f>
        <v>0</v>
      </c>
      <c r="CA26" s="60">
        <v>17</v>
      </c>
      <c r="CD26" s="62"/>
      <c r="CE26" s="47" t="str">
        <f t="shared" si="17"/>
        <v/>
      </c>
    </row>
    <row r="27" spans="1:83" s="60" customFormat="1" ht="15" customHeight="1" x14ac:dyDescent="0.25">
      <c r="A27" s="70">
        <f t="shared" si="18"/>
        <v>18</v>
      </c>
      <c r="B27" s="71"/>
      <c r="C27" s="71"/>
      <c r="D27" s="68"/>
      <c r="E27" s="72"/>
      <c r="F27" s="67" t="str">
        <f t="shared" si="19"/>
        <v/>
      </c>
      <c r="G27" s="67"/>
      <c r="H27" s="67"/>
      <c r="I27" s="179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8"/>
      <c r="Z27" s="68"/>
      <c r="AA27" s="68"/>
      <c r="AB27" s="68"/>
      <c r="AC27" s="68"/>
      <c r="AD27" s="68"/>
      <c r="AE27" s="56">
        <f t="shared" si="0"/>
        <v>0</v>
      </c>
      <c r="AF27" s="69"/>
      <c r="AG27" s="65"/>
      <c r="AH27" s="58">
        <f t="shared" si="1"/>
        <v>0</v>
      </c>
      <c r="AI27" s="59">
        <f t="shared" si="2"/>
        <v>0</v>
      </c>
      <c r="AJ27" s="60">
        <f t="shared" si="3"/>
        <v>0</v>
      </c>
      <c r="AK27" s="60">
        <f t="shared" si="4"/>
        <v>0</v>
      </c>
      <c r="AM27" s="60">
        <f t="shared" si="5"/>
        <v>0</v>
      </c>
      <c r="AN27" s="59">
        <f>AM27*'allg. Daten'!$C$19</f>
        <v>0</v>
      </c>
      <c r="AO27" s="60">
        <f t="shared" si="6"/>
        <v>0</v>
      </c>
      <c r="AP27" s="59">
        <f>IF(AO27=0,0,IF($AM$4&lt;5,'allg. Daten'!$C$27,0))</f>
        <v>0</v>
      </c>
      <c r="AQ27" s="60">
        <f t="shared" si="7"/>
        <v>0</v>
      </c>
      <c r="AR27" s="60">
        <f t="shared" si="8"/>
        <v>0</v>
      </c>
      <c r="AS27" s="60">
        <f t="shared" si="9"/>
        <v>0</v>
      </c>
      <c r="AT27" s="60">
        <f t="shared" si="10"/>
        <v>0</v>
      </c>
      <c r="AU27" s="60">
        <f t="shared" si="10"/>
        <v>0</v>
      </c>
      <c r="AV27" s="60">
        <f t="shared" si="10"/>
        <v>0</v>
      </c>
      <c r="AW27" s="60">
        <f t="shared" si="11"/>
        <v>0</v>
      </c>
      <c r="AX27" s="60">
        <f t="shared" si="12"/>
        <v>1</v>
      </c>
      <c r="AY27" s="60">
        <f t="shared" si="13"/>
        <v>0</v>
      </c>
      <c r="AZ27" s="59">
        <f>IF(AY27=0,'allg. Daten'!$C$18,'allg. Daten'!$C$17)</f>
        <v>30</v>
      </c>
      <c r="BA27" s="59">
        <f>IF(AY27=0,'allg. Daten'!$C$23,'allg. Daten'!$C$22)</f>
        <v>15</v>
      </c>
      <c r="BB27" s="59">
        <f t="shared" si="14"/>
        <v>0</v>
      </c>
      <c r="BC27" s="59">
        <f t="shared" si="15"/>
        <v>0</v>
      </c>
      <c r="BE27" s="60">
        <f t="shared" si="16"/>
        <v>0</v>
      </c>
      <c r="BF27" s="58">
        <f>BE27*'allg. Daten'!$C$30</f>
        <v>0</v>
      </c>
      <c r="CA27" s="60">
        <v>18</v>
      </c>
      <c r="CD27" s="62"/>
      <c r="CE27" s="47" t="str">
        <f t="shared" si="17"/>
        <v/>
      </c>
    </row>
    <row r="28" spans="1:83" s="60" customFormat="1" ht="15" customHeight="1" x14ac:dyDescent="0.25">
      <c r="A28" s="70">
        <f t="shared" si="18"/>
        <v>19</v>
      </c>
      <c r="B28" s="71"/>
      <c r="C28" s="71"/>
      <c r="D28" s="68"/>
      <c r="E28" s="72"/>
      <c r="F28" s="67" t="str">
        <f t="shared" si="19"/>
        <v/>
      </c>
      <c r="G28" s="67"/>
      <c r="H28" s="67"/>
      <c r="I28" s="179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8"/>
      <c r="Z28" s="68"/>
      <c r="AA28" s="68"/>
      <c r="AB28" s="68"/>
      <c r="AC28" s="68"/>
      <c r="AD28" s="68"/>
      <c r="AE28" s="56">
        <f t="shared" si="0"/>
        <v>0</v>
      </c>
      <c r="AF28" s="69"/>
      <c r="AG28" s="65"/>
      <c r="AH28" s="58">
        <f t="shared" si="1"/>
        <v>0</v>
      </c>
      <c r="AI28" s="59">
        <f t="shared" si="2"/>
        <v>0</v>
      </c>
      <c r="AJ28" s="60">
        <f t="shared" si="3"/>
        <v>0</v>
      </c>
      <c r="AK28" s="60">
        <f t="shared" si="4"/>
        <v>0</v>
      </c>
      <c r="AM28" s="60">
        <f t="shared" si="5"/>
        <v>0</v>
      </c>
      <c r="AN28" s="59">
        <f>AM28*'allg. Daten'!$C$19</f>
        <v>0</v>
      </c>
      <c r="AO28" s="60">
        <f t="shared" si="6"/>
        <v>0</v>
      </c>
      <c r="AP28" s="59">
        <f>IF(AO28=0,0,IF($AM$4&lt;5,'allg. Daten'!$C$27,0))</f>
        <v>0</v>
      </c>
      <c r="AQ28" s="60">
        <f t="shared" si="7"/>
        <v>0</v>
      </c>
      <c r="AR28" s="60">
        <f t="shared" si="8"/>
        <v>0</v>
      </c>
      <c r="AS28" s="60">
        <f t="shared" si="9"/>
        <v>0</v>
      </c>
      <c r="AT28" s="60">
        <f t="shared" si="10"/>
        <v>0</v>
      </c>
      <c r="AU28" s="60">
        <f t="shared" si="10"/>
        <v>0</v>
      </c>
      <c r="AV28" s="60">
        <f t="shared" si="10"/>
        <v>0</v>
      </c>
      <c r="AW28" s="60">
        <f t="shared" si="11"/>
        <v>0</v>
      </c>
      <c r="AX28" s="60">
        <f t="shared" si="12"/>
        <v>1</v>
      </c>
      <c r="AY28" s="60">
        <f t="shared" si="13"/>
        <v>0</v>
      </c>
      <c r="AZ28" s="59">
        <f>IF(AY28=0,'allg. Daten'!$C$18,'allg. Daten'!$C$17)</f>
        <v>30</v>
      </c>
      <c r="BA28" s="59">
        <f>IF(AY28=0,'allg. Daten'!$C$23,'allg. Daten'!$C$22)</f>
        <v>15</v>
      </c>
      <c r="BB28" s="59">
        <f t="shared" si="14"/>
        <v>0</v>
      </c>
      <c r="BC28" s="59">
        <f t="shared" si="15"/>
        <v>0</v>
      </c>
      <c r="BE28" s="60">
        <f t="shared" si="16"/>
        <v>0</v>
      </c>
      <c r="BF28" s="58">
        <f>BE28*'allg. Daten'!$C$30</f>
        <v>0</v>
      </c>
      <c r="CA28" s="60">
        <v>19</v>
      </c>
      <c r="CD28" s="62"/>
      <c r="CE28" s="47" t="str">
        <f t="shared" si="17"/>
        <v/>
      </c>
    </row>
    <row r="29" spans="1:83" s="60" customFormat="1" ht="15" customHeight="1" x14ac:dyDescent="0.25">
      <c r="A29" s="70">
        <f t="shared" si="18"/>
        <v>20</v>
      </c>
      <c r="B29" s="71"/>
      <c r="C29" s="71"/>
      <c r="D29" s="68"/>
      <c r="E29" s="72"/>
      <c r="F29" s="67" t="str">
        <f t="shared" si="19"/>
        <v/>
      </c>
      <c r="G29" s="67"/>
      <c r="H29" s="67"/>
      <c r="I29" s="179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8"/>
      <c r="Z29" s="68"/>
      <c r="AA29" s="68"/>
      <c r="AB29" s="68"/>
      <c r="AC29" s="68"/>
      <c r="AD29" s="68"/>
      <c r="AE29" s="56">
        <f t="shared" si="0"/>
        <v>0</v>
      </c>
      <c r="AF29" s="69"/>
      <c r="AG29" s="65"/>
      <c r="AH29" s="58">
        <f t="shared" si="1"/>
        <v>0</v>
      </c>
      <c r="AI29" s="59">
        <f t="shared" si="2"/>
        <v>0</v>
      </c>
      <c r="AJ29" s="60">
        <f t="shared" si="3"/>
        <v>0</v>
      </c>
      <c r="AK29" s="60">
        <f t="shared" si="4"/>
        <v>0</v>
      </c>
      <c r="AM29" s="60">
        <f t="shared" si="5"/>
        <v>0</v>
      </c>
      <c r="AN29" s="59">
        <f>AM29*'allg. Daten'!$C$19</f>
        <v>0</v>
      </c>
      <c r="AO29" s="60">
        <f t="shared" si="6"/>
        <v>0</v>
      </c>
      <c r="AP29" s="59">
        <f>IF(AO29=0,0,IF($AM$4&lt;5,'allg. Daten'!$C$27,0))</f>
        <v>0</v>
      </c>
      <c r="AQ29" s="60">
        <f t="shared" si="7"/>
        <v>0</v>
      </c>
      <c r="AR29" s="60">
        <f t="shared" si="8"/>
        <v>0</v>
      </c>
      <c r="AS29" s="60">
        <f t="shared" si="9"/>
        <v>0</v>
      </c>
      <c r="AT29" s="60">
        <f t="shared" si="10"/>
        <v>0</v>
      </c>
      <c r="AU29" s="60">
        <f t="shared" si="10"/>
        <v>0</v>
      </c>
      <c r="AV29" s="60">
        <f t="shared" si="10"/>
        <v>0</v>
      </c>
      <c r="AW29" s="60">
        <f t="shared" si="11"/>
        <v>0</v>
      </c>
      <c r="AX29" s="60">
        <f t="shared" si="12"/>
        <v>1</v>
      </c>
      <c r="AY29" s="60">
        <f t="shared" si="13"/>
        <v>0</v>
      </c>
      <c r="AZ29" s="59">
        <f>IF(AY29=0,'allg. Daten'!$C$18,'allg. Daten'!$C$17)</f>
        <v>30</v>
      </c>
      <c r="BA29" s="59">
        <f>IF(AY29=0,'allg. Daten'!$C$23,'allg. Daten'!$C$22)</f>
        <v>15</v>
      </c>
      <c r="BB29" s="59">
        <f t="shared" si="14"/>
        <v>0</v>
      </c>
      <c r="BC29" s="59">
        <f t="shared" si="15"/>
        <v>0</v>
      </c>
      <c r="BE29" s="60">
        <f t="shared" si="16"/>
        <v>0</v>
      </c>
      <c r="BF29" s="58">
        <f>BE29*'allg. Daten'!$C$30</f>
        <v>0</v>
      </c>
      <c r="CA29" s="60">
        <v>20</v>
      </c>
      <c r="CD29" s="62"/>
      <c r="CE29" s="47" t="str">
        <f t="shared" si="17"/>
        <v/>
      </c>
    </row>
    <row r="30" spans="1:83" s="60" customFormat="1" ht="15" customHeight="1" x14ac:dyDescent="0.25">
      <c r="A30" s="70">
        <f t="shared" si="18"/>
        <v>21</v>
      </c>
      <c r="B30" s="71"/>
      <c r="C30" s="71"/>
      <c r="D30" s="68"/>
      <c r="E30" s="72"/>
      <c r="F30" s="67" t="str">
        <f t="shared" si="19"/>
        <v/>
      </c>
      <c r="G30" s="67"/>
      <c r="H30" s="67"/>
      <c r="I30" s="179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8"/>
      <c r="Z30" s="68"/>
      <c r="AA30" s="68"/>
      <c r="AB30" s="68"/>
      <c r="AC30" s="68"/>
      <c r="AD30" s="68"/>
      <c r="AE30" s="56">
        <f t="shared" si="0"/>
        <v>0</v>
      </c>
      <c r="AF30" s="69"/>
      <c r="AG30" s="65"/>
      <c r="AH30" s="58">
        <f t="shared" si="1"/>
        <v>0</v>
      </c>
      <c r="AI30" s="59">
        <f t="shared" si="2"/>
        <v>0</v>
      </c>
      <c r="AJ30" s="60">
        <f t="shared" si="3"/>
        <v>0</v>
      </c>
      <c r="AK30" s="60">
        <f t="shared" si="4"/>
        <v>0</v>
      </c>
      <c r="AM30" s="60">
        <f t="shared" si="5"/>
        <v>0</v>
      </c>
      <c r="AN30" s="59">
        <f>AM30*'allg. Daten'!$C$19</f>
        <v>0</v>
      </c>
      <c r="AO30" s="60">
        <f t="shared" si="6"/>
        <v>0</v>
      </c>
      <c r="AP30" s="59">
        <f>IF(AO30=0,0,IF($AM$4&lt;5,'allg. Daten'!$C$27,0))</f>
        <v>0</v>
      </c>
      <c r="AQ30" s="60">
        <f t="shared" si="7"/>
        <v>0</v>
      </c>
      <c r="AR30" s="60">
        <f t="shared" si="8"/>
        <v>0</v>
      </c>
      <c r="AS30" s="60">
        <f t="shared" si="9"/>
        <v>0</v>
      </c>
      <c r="AT30" s="60">
        <f t="shared" si="10"/>
        <v>0</v>
      </c>
      <c r="AU30" s="60">
        <f t="shared" si="10"/>
        <v>0</v>
      </c>
      <c r="AV30" s="60">
        <f t="shared" si="10"/>
        <v>0</v>
      </c>
      <c r="AW30" s="60">
        <f t="shared" si="11"/>
        <v>0</v>
      </c>
      <c r="AX30" s="60">
        <f t="shared" si="12"/>
        <v>1</v>
      </c>
      <c r="AY30" s="60">
        <f t="shared" si="13"/>
        <v>0</v>
      </c>
      <c r="AZ30" s="59">
        <f>IF(AY30=0,'allg. Daten'!$C$18,'allg. Daten'!$C$17)</f>
        <v>30</v>
      </c>
      <c r="BA30" s="59">
        <f>IF(AY30=0,'allg. Daten'!$C$23,'allg. Daten'!$C$22)</f>
        <v>15</v>
      </c>
      <c r="BB30" s="59">
        <f t="shared" si="14"/>
        <v>0</v>
      </c>
      <c r="BC30" s="59">
        <f t="shared" si="15"/>
        <v>0</v>
      </c>
      <c r="BE30" s="60">
        <f t="shared" si="16"/>
        <v>0</v>
      </c>
      <c r="BF30" s="58">
        <f>BE30*'allg. Daten'!$C$30</f>
        <v>0</v>
      </c>
      <c r="CA30" s="60">
        <v>21</v>
      </c>
      <c r="CD30" s="62"/>
      <c r="CE30" s="47" t="str">
        <f t="shared" si="17"/>
        <v/>
      </c>
    </row>
    <row r="31" spans="1:83" s="60" customFormat="1" ht="15" customHeight="1" x14ac:dyDescent="0.25">
      <c r="A31" s="70">
        <f t="shared" si="18"/>
        <v>22</v>
      </c>
      <c r="B31" s="71"/>
      <c r="C31" s="71"/>
      <c r="D31" s="68"/>
      <c r="E31" s="72"/>
      <c r="F31" s="67" t="str">
        <f t="shared" si="19"/>
        <v/>
      </c>
      <c r="G31" s="67"/>
      <c r="H31" s="67"/>
      <c r="I31" s="179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8"/>
      <c r="Z31" s="68"/>
      <c r="AA31" s="68"/>
      <c r="AB31" s="68"/>
      <c r="AC31" s="68"/>
      <c r="AD31" s="68"/>
      <c r="AE31" s="56">
        <f t="shared" si="0"/>
        <v>0</v>
      </c>
      <c r="AF31" s="69"/>
      <c r="AG31" s="65"/>
      <c r="AH31" s="58">
        <f t="shared" si="1"/>
        <v>0</v>
      </c>
      <c r="AI31" s="59">
        <f t="shared" si="2"/>
        <v>0</v>
      </c>
      <c r="AJ31" s="60">
        <f t="shared" si="3"/>
        <v>0</v>
      </c>
      <c r="AK31" s="60">
        <f t="shared" si="4"/>
        <v>0</v>
      </c>
      <c r="AM31" s="60">
        <f t="shared" si="5"/>
        <v>0</v>
      </c>
      <c r="AN31" s="59">
        <f>AM31*'allg. Daten'!$C$19</f>
        <v>0</v>
      </c>
      <c r="AO31" s="60">
        <f t="shared" si="6"/>
        <v>0</v>
      </c>
      <c r="AP31" s="59">
        <f>IF(AO31=0,0,IF($AM$4&lt;5,'allg. Daten'!$C$27,0))</f>
        <v>0</v>
      </c>
      <c r="AQ31" s="60">
        <f t="shared" si="7"/>
        <v>0</v>
      </c>
      <c r="AR31" s="60">
        <f t="shared" si="8"/>
        <v>0</v>
      </c>
      <c r="AS31" s="60">
        <f t="shared" si="9"/>
        <v>0</v>
      </c>
      <c r="AT31" s="60">
        <f t="shared" si="10"/>
        <v>0</v>
      </c>
      <c r="AU31" s="60">
        <f t="shared" si="10"/>
        <v>0</v>
      </c>
      <c r="AV31" s="60">
        <f t="shared" si="10"/>
        <v>0</v>
      </c>
      <c r="AW31" s="60">
        <f t="shared" si="11"/>
        <v>0</v>
      </c>
      <c r="AX31" s="60">
        <f t="shared" si="12"/>
        <v>1</v>
      </c>
      <c r="AY31" s="60">
        <f t="shared" si="13"/>
        <v>0</v>
      </c>
      <c r="AZ31" s="59">
        <f>IF(AY31=0,'allg. Daten'!$C$18,'allg. Daten'!$C$17)</f>
        <v>30</v>
      </c>
      <c r="BA31" s="59">
        <f>IF(AY31=0,'allg. Daten'!$C$23,'allg. Daten'!$C$22)</f>
        <v>15</v>
      </c>
      <c r="BB31" s="59">
        <f t="shared" si="14"/>
        <v>0</v>
      </c>
      <c r="BC31" s="59">
        <f t="shared" si="15"/>
        <v>0</v>
      </c>
      <c r="BE31" s="60">
        <f t="shared" si="16"/>
        <v>0</v>
      </c>
      <c r="BF31" s="58">
        <f>BE31*'allg. Daten'!$C$30</f>
        <v>0</v>
      </c>
      <c r="CA31" s="60">
        <v>22</v>
      </c>
      <c r="CD31" s="62"/>
      <c r="CE31" s="47" t="str">
        <f t="shared" si="17"/>
        <v/>
      </c>
    </row>
    <row r="32" spans="1:83" s="60" customFormat="1" ht="15" customHeight="1" x14ac:dyDescent="0.25">
      <c r="A32" s="70">
        <f t="shared" si="18"/>
        <v>23</v>
      </c>
      <c r="B32" s="71"/>
      <c r="C32" s="71"/>
      <c r="D32" s="68"/>
      <c r="E32" s="72"/>
      <c r="F32" s="67" t="str">
        <f t="shared" si="19"/>
        <v/>
      </c>
      <c r="G32" s="67"/>
      <c r="H32" s="67"/>
      <c r="I32" s="179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8"/>
      <c r="Z32" s="68"/>
      <c r="AA32" s="68"/>
      <c r="AB32" s="68"/>
      <c r="AC32" s="68"/>
      <c r="AD32" s="68"/>
      <c r="AE32" s="56">
        <f t="shared" si="0"/>
        <v>0</v>
      </c>
      <c r="AF32" s="69"/>
      <c r="AG32" s="65"/>
      <c r="AH32" s="58">
        <f t="shared" si="1"/>
        <v>0</v>
      </c>
      <c r="AI32" s="59">
        <f t="shared" si="2"/>
        <v>0</v>
      </c>
      <c r="AJ32" s="60">
        <f t="shared" si="3"/>
        <v>0</v>
      </c>
      <c r="AK32" s="60">
        <f t="shared" si="4"/>
        <v>0</v>
      </c>
      <c r="AM32" s="60">
        <f t="shared" si="5"/>
        <v>0</v>
      </c>
      <c r="AN32" s="59">
        <f>AM32*'allg. Daten'!$C$19</f>
        <v>0</v>
      </c>
      <c r="AO32" s="60">
        <f t="shared" si="6"/>
        <v>0</v>
      </c>
      <c r="AP32" s="59">
        <f>IF(AO32=0,0,IF($AM$4&lt;5,'allg. Daten'!$C$27,0))</f>
        <v>0</v>
      </c>
      <c r="AQ32" s="60">
        <f t="shared" si="7"/>
        <v>0</v>
      </c>
      <c r="AR32" s="60">
        <f t="shared" si="8"/>
        <v>0</v>
      </c>
      <c r="AS32" s="60">
        <f t="shared" si="9"/>
        <v>0</v>
      </c>
      <c r="AT32" s="60">
        <f t="shared" si="10"/>
        <v>0</v>
      </c>
      <c r="AU32" s="60">
        <f t="shared" si="10"/>
        <v>0</v>
      </c>
      <c r="AV32" s="60">
        <f t="shared" si="10"/>
        <v>0</v>
      </c>
      <c r="AW32" s="60">
        <f t="shared" si="11"/>
        <v>0</v>
      </c>
      <c r="AX32" s="60">
        <f t="shared" si="12"/>
        <v>1</v>
      </c>
      <c r="AY32" s="60">
        <f t="shared" si="13"/>
        <v>0</v>
      </c>
      <c r="AZ32" s="59">
        <f>IF(AY32=0,'allg. Daten'!$C$18,'allg. Daten'!$C$17)</f>
        <v>30</v>
      </c>
      <c r="BA32" s="59">
        <f>IF(AY32=0,'allg. Daten'!$C$23,'allg. Daten'!$C$22)</f>
        <v>15</v>
      </c>
      <c r="BB32" s="59">
        <f t="shared" si="14"/>
        <v>0</v>
      </c>
      <c r="BC32" s="59">
        <f t="shared" si="15"/>
        <v>0</v>
      </c>
      <c r="BE32" s="60">
        <f t="shared" si="16"/>
        <v>0</v>
      </c>
      <c r="BF32" s="58">
        <f>BE32*'allg. Daten'!$C$30</f>
        <v>0</v>
      </c>
      <c r="CA32" s="60">
        <v>23</v>
      </c>
      <c r="CD32" s="62"/>
      <c r="CE32" s="47" t="str">
        <f t="shared" si="17"/>
        <v/>
      </c>
    </row>
    <row r="33" spans="1:83" s="60" customFormat="1" ht="15" customHeight="1" x14ac:dyDescent="0.25">
      <c r="A33" s="70">
        <f t="shared" si="18"/>
        <v>24</v>
      </c>
      <c r="B33" s="71"/>
      <c r="C33" s="71"/>
      <c r="D33" s="68"/>
      <c r="E33" s="72"/>
      <c r="F33" s="67" t="str">
        <f t="shared" si="19"/>
        <v/>
      </c>
      <c r="G33" s="67"/>
      <c r="H33" s="67"/>
      <c r="I33" s="179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8"/>
      <c r="Z33" s="68"/>
      <c r="AA33" s="68"/>
      <c r="AB33" s="68"/>
      <c r="AC33" s="68"/>
      <c r="AD33" s="68"/>
      <c r="AE33" s="56">
        <f t="shared" si="0"/>
        <v>0</v>
      </c>
      <c r="AF33" s="69"/>
      <c r="AG33" s="65"/>
      <c r="AH33" s="58">
        <f t="shared" si="1"/>
        <v>0</v>
      </c>
      <c r="AI33" s="59">
        <f t="shared" si="2"/>
        <v>0</v>
      </c>
      <c r="AJ33" s="60">
        <f t="shared" si="3"/>
        <v>0</v>
      </c>
      <c r="AK33" s="60">
        <f t="shared" si="4"/>
        <v>0</v>
      </c>
      <c r="AM33" s="60">
        <f t="shared" si="5"/>
        <v>0</v>
      </c>
      <c r="AN33" s="59">
        <f>AM33*'allg. Daten'!$C$19</f>
        <v>0</v>
      </c>
      <c r="AO33" s="60">
        <f t="shared" si="6"/>
        <v>0</v>
      </c>
      <c r="AP33" s="59">
        <f>IF(AO33=0,0,IF($AM$4&lt;5,'allg. Daten'!$C$27,0))</f>
        <v>0</v>
      </c>
      <c r="AQ33" s="60">
        <f t="shared" si="7"/>
        <v>0</v>
      </c>
      <c r="AR33" s="60">
        <f t="shared" si="8"/>
        <v>0</v>
      </c>
      <c r="AS33" s="60">
        <f t="shared" si="9"/>
        <v>0</v>
      </c>
      <c r="AT33" s="60">
        <f t="shared" si="10"/>
        <v>0</v>
      </c>
      <c r="AU33" s="60">
        <f t="shared" si="10"/>
        <v>0</v>
      </c>
      <c r="AV33" s="60">
        <f t="shared" si="10"/>
        <v>0</v>
      </c>
      <c r="AW33" s="60">
        <f t="shared" si="11"/>
        <v>0</v>
      </c>
      <c r="AX33" s="60">
        <f t="shared" si="12"/>
        <v>1</v>
      </c>
      <c r="AY33" s="60">
        <f t="shared" si="13"/>
        <v>0</v>
      </c>
      <c r="AZ33" s="59">
        <f>IF(AY33=0,'allg. Daten'!$C$18,'allg. Daten'!$C$17)</f>
        <v>30</v>
      </c>
      <c r="BA33" s="59">
        <f>IF(AY33=0,'allg. Daten'!$C$23,'allg. Daten'!$C$22)</f>
        <v>15</v>
      </c>
      <c r="BB33" s="59">
        <f t="shared" si="14"/>
        <v>0</v>
      </c>
      <c r="BC33" s="59">
        <f t="shared" si="15"/>
        <v>0</v>
      </c>
      <c r="BE33" s="60">
        <f t="shared" si="16"/>
        <v>0</v>
      </c>
      <c r="BF33" s="58">
        <f>BE33*'allg. Daten'!$C$30</f>
        <v>0</v>
      </c>
      <c r="CA33" s="60">
        <v>24</v>
      </c>
      <c r="CD33" s="62"/>
      <c r="CE33" s="47" t="str">
        <f t="shared" si="17"/>
        <v/>
      </c>
    </row>
    <row r="34" spans="1:83" ht="15" customHeight="1" x14ac:dyDescent="0.25">
      <c r="A34" s="70">
        <f t="shared" si="18"/>
        <v>25</v>
      </c>
      <c r="B34" s="74"/>
      <c r="C34" s="74"/>
      <c r="D34" s="68"/>
      <c r="E34" s="72"/>
      <c r="F34" s="67" t="str">
        <f t="shared" si="19"/>
        <v/>
      </c>
      <c r="G34" s="67"/>
      <c r="H34" s="67"/>
      <c r="I34" s="179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8"/>
      <c r="Z34" s="68"/>
      <c r="AA34" s="68"/>
      <c r="AB34" s="68"/>
      <c r="AC34" s="68"/>
      <c r="AD34" s="68"/>
      <c r="AE34" s="56">
        <f t="shared" si="0"/>
        <v>0</v>
      </c>
      <c r="AF34" s="69"/>
      <c r="AG34" s="65"/>
      <c r="AH34" s="58">
        <f t="shared" si="1"/>
        <v>0</v>
      </c>
      <c r="AI34" s="59">
        <f t="shared" si="2"/>
        <v>0</v>
      </c>
      <c r="AJ34" s="60">
        <f t="shared" si="3"/>
        <v>0</v>
      </c>
      <c r="AK34" s="60">
        <f t="shared" si="4"/>
        <v>0</v>
      </c>
      <c r="AL34" s="60"/>
      <c r="AM34" s="60">
        <f t="shared" si="5"/>
        <v>0</v>
      </c>
      <c r="AN34" s="59">
        <f>AM34*'allg. Daten'!$C$19</f>
        <v>0</v>
      </c>
      <c r="AO34" s="60">
        <f t="shared" si="6"/>
        <v>0</v>
      </c>
      <c r="AP34" s="59">
        <f>IF(AO34=0,0,IF($AM$4&lt;5,'allg. Daten'!$C$27,0))</f>
        <v>0</v>
      </c>
      <c r="AQ34" s="60">
        <f t="shared" si="7"/>
        <v>0</v>
      </c>
      <c r="AR34" s="60">
        <f t="shared" si="8"/>
        <v>0</v>
      </c>
      <c r="AS34" s="60">
        <f t="shared" si="9"/>
        <v>0</v>
      </c>
      <c r="AT34" s="60">
        <f t="shared" si="10"/>
        <v>0</v>
      </c>
      <c r="AU34" s="60">
        <f t="shared" si="10"/>
        <v>0</v>
      </c>
      <c r="AV34" s="60">
        <f t="shared" si="10"/>
        <v>0</v>
      </c>
      <c r="AW34" s="60">
        <f t="shared" si="11"/>
        <v>0</v>
      </c>
      <c r="AX34" s="60">
        <f t="shared" si="12"/>
        <v>1</v>
      </c>
      <c r="AY34" s="60">
        <f t="shared" si="13"/>
        <v>0</v>
      </c>
      <c r="AZ34" s="59">
        <f>IF(AY34=0,'allg. Daten'!$C$18,'allg. Daten'!$C$17)</f>
        <v>30</v>
      </c>
      <c r="BA34" s="59">
        <f>IF(AY34=0,'allg. Daten'!$C$23,'allg. Daten'!$C$22)</f>
        <v>15</v>
      </c>
      <c r="BB34" s="59">
        <f t="shared" si="14"/>
        <v>0</v>
      </c>
      <c r="BC34" s="59">
        <f t="shared" si="15"/>
        <v>0</v>
      </c>
      <c r="BD34" s="60"/>
      <c r="BE34" s="60">
        <f t="shared" si="16"/>
        <v>0</v>
      </c>
      <c r="BF34" s="58">
        <f>BE34*'allg. Daten'!$C$30</f>
        <v>0</v>
      </c>
      <c r="CE34" s="47" t="str">
        <f t="shared" si="17"/>
        <v/>
      </c>
    </row>
    <row r="35" spans="1:83" ht="15" customHeight="1" x14ac:dyDescent="0.25">
      <c r="A35" s="70">
        <f t="shared" si="18"/>
        <v>26</v>
      </c>
      <c r="B35" s="74"/>
      <c r="C35" s="74"/>
      <c r="D35" s="68"/>
      <c r="E35" s="72"/>
      <c r="F35" s="67" t="str">
        <f t="shared" si="19"/>
        <v/>
      </c>
      <c r="G35" s="67"/>
      <c r="H35" s="67"/>
      <c r="I35" s="179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8"/>
      <c r="Z35" s="68"/>
      <c r="AA35" s="68"/>
      <c r="AB35" s="68"/>
      <c r="AC35" s="68"/>
      <c r="AD35" s="68"/>
      <c r="AE35" s="56">
        <f t="shared" si="0"/>
        <v>0</v>
      </c>
      <c r="AF35" s="69"/>
      <c r="AG35" s="65"/>
      <c r="AH35" s="58">
        <f t="shared" si="1"/>
        <v>0</v>
      </c>
      <c r="AI35" s="59">
        <f t="shared" si="2"/>
        <v>0</v>
      </c>
      <c r="AJ35" s="60">
        <f t="shared" si="3"/>
        <v>0</v>
      </c>
      <c r="AK35" s="60">
        <f t="shared" si="4"/>
        <v>0</v>
      </c>
      <c r="AL35" s="60"/>
      <c r="AM35" s="60">
        <f t="shared" si="5"/>
        <v>0</v>
      </c>
      <c r="AN35" s="59">
        <f>AM35*'allg. Daten'!$C$19</f>
        <v>0</v>
      </c>
      <c r="AO35" s="60">
        <f t="shared" si="6"/>
        <v>0</v>
      </c>
      <c r="AP35" s="59">
        <f>IF(AO35=0,0,IF($AM$4&lt;5,'allg. Daten'!$C$27,0))</f>
        <v>0</v>
      </c>
      <c r="AQ35" s="60">
        <f t="shared" si="7"/>
        <v>0</v>
      </c>
      <c r="AR35" s="60">
        <f t="shared" si="8"/>
        <v>0</v>
      </c>
      <c r="AS35" s="60">
        <f t="shared" si="9"/>
        <v>0</v>
      </c>
      <c r="AT35" s="60">
        <f t="shared" si="10"/>
        <v>0</v>
      </c>
      <c r="AU35" s="60">
        <f t="shared" si="10"/>
        <v>0</v>
      </c>
      <c r="AV35" s="60">
        <f t="shared" si="10"/>
        <v>0</v>
      </c>
      <c r="AW35" s="60">
        <f t="shared" si="11"/>
        <v>0</v>
      </c>
      <c r="AX35" s="60">
        <f t="shared" si="12"/>
        <v>1</v>
      </c>
      <c r="AY35" s="60">
        <f t="shared" si="13"/>
        <v>0</v>
      </c>
      <c r="AZ35" s="59">
        <f>IF(AY35=0,'allg. Daten'!$C$18,'allg. Daten'!$C$17)</f>
        <v>30</v>
      </c>
      <c r="BA35" s="59">
        <f>IF(AY35=0,'allg. Daten'!$C$23,'allg. Daten'!$C$22)</f>
        <v>15</v>
      </c>
      <c r="BB35" s="59">
        <f t="shared" si="14"/>
        <v>0</v>
      </c>
      <c r="BC35" s="59">
        <f t="shared" si="15"/>
        <v>0</v>
      </c>
      <c r="BD35" s="60"/>
      <c r="BE35" s="60">
        <f t="shared" si="16"/>
        <v>0</v>
      </c>
      <c r="BF35" s="58">
        <f>BE35*'allg. Daten'!$C$30</f>
        <v>0</v>
      </c>
      <c r="CE35" s="47" t="str">
        <f t="shared" si="17"/>
        <v/>
      </c>
    </row>
    <row r="36" spans="1:83" ht="15" customHeight="1" x14ac:dyDescent="0.25">
      <c r="A36" s="70">
        <f t="shared" si="18"/>
        <v>27</v>
      </c>
      <c r="B36" s="74"/>
      <c r="C36" s="74"/>
      <c r="D36" s="68"/>
      <c r="E36" s="72"/>
      <c r="F36" s="67" t="str">
        <f t="shared" si="19"/>
        <v/>
      </c>
      <c r="G36" s="67"/>
      <c r="H36" s="67"/>
      <c r="I36" s="179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8"/>
      <c r="Z36" s="68"/>
      <c r="AA36" s="68"/>
      <c r="AB36" s="68"/>
      <c r="AC36" s="68"/>
      <c r="AD36" s="68"/>
      <c r="AE36" s="56">
        <f t="shared" si="0"/>
        <v>0</v>
      </c>
      <c r="AF36" s="69"/>
      <c r="AG36" s="65"/>
      <c r="AH36" s="58">
        <f t="shared" si="1"/>
        <v>0</v>
      </c>
      <c r="AI36" s="59">
        <f t="shared" si="2"/>
        <v>0</v>
      </c>
      <c r="AJ36" s="60">
        <f t="shared" si="3"/>
        <v>0</v>
      </c>
      <c r="AK36" s="60">
        <f t="shared" si="4"/>
        <v>0</v>
      </c>
      <c r="AL36" s="60"/>
      <c r="AM36" s="60">
        <f t="shared" si="5"/>
        <v>0</v>
      </c>
      <c r="AN36" s="59">
        <f>AM36*'allg. Daten'!$C$19</f>
        <v>0</v>
      </c>
      <c r="AO36" s="60">
        <f t="shared" si="6"/>
        <v>0</v>
      </c>
      <c r="AP36" s="59">
        <f>IF(AO36=0,0,IF($AM$4&lt;5,'allg. Daten'!$C$27,0))</f>
        <v>0</v>
      </c>
      <c r="AQ36" s="60">
        <f t="shared" si="7"/>
        <v>0</v>
      </c>
      <c r="AR36" s="60">
        <f t="shared" si="8"/>
        <v>0</v>
      </c>
      <c r="AS36" s="60">
        <f t="shared" si="9"/>
        <v>0</v>
      </c>
      <c r="AT36" s="60">
        <f t="shared" si="10"/>
        <v>0</v>
      </c>
      <c r="AU36" s="60">
        <f t="shared" si="10"/>
        <v>0</v>
      </c>
      <c r="AV36" s="60">
        <f t="shared" si="10"/>
        <v>0</v>
      </c>
      <c r="AW36" s="60">
        <f t="shared" si="11"/>
        <v>0</v>
      </c>
      <c r="AX36" s="60">
        <f t="shared" si="12"/>
        <v>1</v>
      </c>
      <c r="AY36" s="60">
        <f t="shared" si="13"/>
        <v>0</v>
      </c>
      <c r="AZ36" s="59">
        <f>IF(AY36=0,'allg. Daten'!$C$18,'allg. Daten'!$C$17)</f>
        <v>30</v>
      </c>
      <c r="BA36" s="59">
        <f>IF(AY36=0,'allg. Daten'!$C$23,'allg. Daten'!$C$22)</f>
        <v>15</v>
      </c>
      <c r="BB36" s="59">
        <f t="shared" si="14"/>
        <v>0</v>
      </c>
      <c r="BC36" s="59">
        <f t="shared" si="15"/>
        <v>0</v>
      </c>
      <c r="BD36" s="60"/>
      <c r="BE36" s="60">
        <f t="shared" si="16"/>
        <v>0</v>
      </c>
      <c r="BF36" s="58">
        <f>BE36*'allg. Daten'!$C$30</f>
        <v>0</v>
      </c>
      <c r="CE36" s="47" t="str">
        <f t="shared" si="17"/>
        <v/>
      </c>
    </row>
    <row r="37" spans="1:83" ht="15" customHeight="1" x14ac:dyDescent="0.25">
      <c r="A37" s="70">
        <f t="shared" si="18"/>
        <v>28</v>
      </c>
      <c r="B37" s="74"/>
      <c r="C37" s="74"/>
      <c r="D37" s="68"/>
      <c r="E37" s="72"/>
      <c r="F37" s="67" t="str">
        <f t="shared" si="19"/>
        <v/>
      </c>
      <c r="G37" s="67"/>
      <c r="H37" s="67"/>
      <c r="I37" s="179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8"/>
      <c r="Z37" s="68"/>
      <c r="AA37" s="68"/>
      <c r="AB37" s="68"/>
      <c r="AC37" s="68"/>
      <c r="AD37" s="68"/>
      <c r="AE37" s="56">
        <f t="shared" si="0"/>
        <v>0</v>
      </c>
      <c r="AF37" s="69"/>
      <c r="AG37" s="65"/>
      <c r="AH37" s="58">
        <f t="shared" si="1"/>
        <v>0</v>
      </c>
      <c r="AI37" s="59">
        <f t="shared" si="2"/>
        <v>0</v>
      </c>
      <c r="AJ37" s="60">
        <f t="shared" si="3"/>
        <v>0</v>
      </c>
      <c r="AK37" s="60">
        <f t="shared" si="4"/>
        <v>0</v>
      </c>
      <c r="AL37" s="60"/>
      <c r="AM37" s="60">
        <f t="shared" si="5"/>
        <v>0</v>
      </c>
      <c r="AN37" s="59">
        <f>AM37*'allg. Daten'!$C$19</f>
        <v>0</v>
      </c>
      <c r="AO37" s="60">
        <f t="shared" si="6"/>
        <v>0</v>
      </c>
      <c r="AP37" s="59">
        <f>IF(AO37=0,0,IF($AM$4&lt;5,'allg. Daten'!$C$27,0))</f>
        <v>0</v>
      </c>
      <c r="AQ37" s="60">
        <f t="shared" si="7"/>
        <v>0</v>
      </c>
      <c r="AR37" s="60">
        <f t="shared" si="8"/>
        <v>0</v>
      </c>
      <c r="AS37" s="60">
        <f t="shared" si="9"/>
        <v>0</v>
      </c>
      <c r="AT37" s="60">
        <f t="shared" si="10"/>
        <v>0</v>
      </c>
      <c r="AU37" s="60">
        <f t="shared" si="10"/>
        <v>0</v>
      </c>
      <c r="AV37" s="60">
        <f t="shared" si="10"/>
        <v>0</v>
      </c>
      <c r="AW37" s="60">
        <f t="shared" si="11"/>
        <v>0</v>
      </c>
      <c r="AX37" s="60">
        <f t="shared" si="12"/>
        <v>1</v>
      </c>
      <c r="AY37" s="60">
        <f t="shared" si="13"/>
        <v>0</v>
      </c>
      <c r="AZ37" s="59">
        <f>IF(AY37=0,'allg. Daten'!$C$18,'allg. Daten'!$C$17)</f>
        <v>30</v>
      </c>
      <c r="BA37" s="59">
        <f>IF(AY37=0,'allg. Daten'!$C$23,'allg. Daten'!$C$22)</f>
        <v>15</v>
      </c>
      <c r="BB37" s="59">
        <f t="shared" si="14"/>
        <v>0</v>
      </c>
      <c r="BC37" s="59">
        <f t="shared" si="15"/>
        <v>0</v>
      </c>
      <c r="BD37" s="60"/>
      <c r="BE37" s="60">
        <f t="shared" si="16"/>
        <v>0</v>
      </c>
      <c r="BF37" s="58">
        <f>BE37*'allg. Daten'!$C$30</f>
        <v>0</v>
      </c>
      <c r="CE37" s="47" t="str">
        <f t="shared" si="17"/>
        <v/>
      </c>
    </row>
    <row r="38" spans="1:83" ht="15" customHeight="1" x14ac:dyDescent="0.25">
      <c r="A38" s="70">
        <f t="shared" si="18"/>
        <v>29</v>
      </c>
      <c r="B38" s="74"/>
      <c r="C38" s="74"/>
      <c r="D38" s="68"/>
      <c r="E38" s="72"/>
      <c r="F38" s="67" t="str">
        <f t="shared" si="19"/>
        <v/>
      </c>
      <c r="G38" s="67"/>
      <c r="H38" s="67"/>
      <c r="I38" s="179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8"/>
      <c r="Z38" s="68"/>
      <c r="AA38" s="68"/>
      <c r="AB38" s="68"/>
      <c r="AC38" s="68"/>
      <c r="AD38" s="68"/>
      <c r="AE38" s="56">
        <f t="shared" si="0"/>
        <v>0</v>
      </c>
      <c r="AF38" s="69"/>
      <c r="AG38" s="65"/>
      <c r="AH38" s="58">
        <f t="shared" si="1"/>
        <v>0</v>
      </c>
      <c r="AI38" s="59">
        <f t="shared" si="2"/>
        <v>0</v>
      </c>
      <c r="AJ38" s="60">
        <f t="shared" si="3"/>
        <v>0</v>
      </c>
      <c r="AK38" s="60">
        <f t="shared" si="4"/>
        <v>0</v>
      </c>
      <c r="AL38" s="60"/>
      <c r="AM38" s="60">
        <f t="shared" si="5"/>
        <v>0</v>
      </c>
      <c r="AN38" s="59">
        <f>AM38*'allg. Daten'!$C$19</f>
        <v>0</v>
      </c>
      <c r="AO38" s="60">
        <f t="shared" si="6"/>
        <v>0</v>
      </c>
      <c r="AP38" s="59">
        <f>IF(AO38=0,0,IF($AM$4&lt;5,'allg. Daten'!$C$27,0))</f>
        <v>0</v>
      </c>
      <c r="AQ38" s="60">
        <f t="shared" si="7"/>
        <v>0</v>
      </c>
      <c r="AR38" s="60">
        <f t="shared" si="8"/>
        <v>0</v>
      </c>
      <c r="AS38" s="60">
        <f t="shared" si="9"/>
        <v>0</v>
      </c>
      <c r="AT38" s="60">
        <f t="shared" si="10"/>
        <v>0</v>
      </c>
      <c r="AU38" s="60">
        <f t="shared" si="10"/>
        <v>0</v>
      </c>
      <c r="AV38" s="60">
        <f t="shared" si="10"/>
        <v>0</v>
      </c>
      <c r="AW38" s="60">
        <f t="shared" si="11"/>
        <v>0</v>
      </c>
      <c r="AX38" s="60">
        <f t="shared" si="12"/>
        <v>1</v>
      </c>
      <c r="AY38" s="60">
        <f t="shared" si="13"/>
        <v>0</v>
      </c>
      <c r="AZ38" s="59">
        <f>IF(AY38=0,'allg. Daten'!$C$18,'allg. Daten'!$C$17)</f>
        <v>30</v>
      </c>
      <c r="BA38" s="59">
        <f>IF(AY38=0,'allg. Daten'!$C$23,'allg. Daten'!$C$22)</f>
        <v>15</v>
      </c>
      <c r="BB38" s="59">
        <f t="shared" si="14"/>
        <v>0</v>
      </c>
      <c r="BC38" s="59">
        <f t="shared" si="15"/>
        <v>0</v>
      </c>
      <c r="BD38" s="60"/>
      <c r="BE38" s="60">
        <f t="shared" si="16"/>
        <v>0</v>
      </c>
      <c r="BF38" s="58">
        <f>BE38*'allg. Daten'!$C$30</f>
        <v>0</v>
      </c>
      <c r="CE38" s="47" t="str">
        <f t="shared" si="17"/>
        <v/>
      </c>
    </row>
    <row r="39" spans="1:83" ht="15" customHeight="1" x14ac:dyDescent="0.25">
      <c r="A39" s="70">
        <f t="shared" si="18"/>
        <v>30</v>
      </c>
      <c r="B39" s="74"/>
      <c r="C39" s="74"/>
      <c r="D39" s="68"/>
      <c r="E39" s="72"/>
      <c r="F39" s="67" t="str">
        <f t="shared" si="19"/>
        <v/>
      </c>
      <c r="G39" s="67"/>
      <c r="H39" s="67"/>
      <c r="I39" s="179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8"/>
      <c r="Z39" s="68"/>
      <c r="AA39" s="68"/>
      <c r="AB39" s="68"/>
      <c r="AC39" s="68"/>
      <c r="AD39" s="68"/>
      <c r="AE39" s="56">
        <f t="shared" si="0"/>
        <v>0</v>
      </c>
      <c r="AF39" s="69"/>
      <c r="AG39" s="65"/>
      <c r="AH39" s="58">
        <f t="shared" si="1"/>
        <v>0</v>
      </c>
      <c r="AI39" s="59">
        <f t="shared" si="2"/>
        <v>0</v>
      </c>
      <c r="AJ39" s="60">
        <f t="shared" si="3"/>
        <v>0</v>
      </c>
      <c r="AK39" s="60">
        <f t="shared" si="4"/>
        <v>0</v>
      </c>
      <c r="AL39" s="60"/>
      <c r="AM39" s="60">
        <f t="shared" si="5"/>
        <v>0</v>
      </c>
      <c r="AN39" s="59">
        <f>AM39*'allg. Daten'!$C$19</f>
        <v>0</v>
      </c>
      <c r="AO39" s="60">
        <f t="shared" si="6"/>
        <v>0</v>
      </c>
      <c r="AP39" s="59">
        <f>IF(AO39=0,0,IF($AM$4&lt;5,'allg. Daten'!$C$27,0))</f>
        <v>0</v>
      </c>
      <c r="AQ39" s="60">
        <f t="shared" si="7"/>
        <v>0</v>
      </c>
      <c r="AR39" s="60">
        <f t="shared" si="8"/>
        <v>0</v>
      </c>
      <c r="AS39" s="60">
        <f t="shared" si="9"/>
        <v>0</v>
      </c>
      <c r="AT39" s="60">
        <f t="shared" si="10"/>
        <v>0</v>
      </c>
      <c r="AU39" s="60">
        <f t="shared" si="10"/>
        <v>0</v>
      </c>
      <c r="AV39" s="60">
        <f t="shared" si="10"/>
        <v>0</v>
      </c>
      <c r="AW39" s="60">
        <f t="shared" si="11"/>
        <v>0</v>
      </c>
      <c r="AX39" s="60">
        <f t="shared" si="12"/>
        <v>1</v>
      </c>
      <c r="AY39" s="60">
        <f t="shared" si="13"/>
        <v>0</v>
      </c>
      <c r="AZ39" s="59">
        <f>IF(AY39=0,'allg. Daten'!$C$18,'allg. Daten'!$C$17)</f>
        <v>30</v>
      </c>
      <c r="BA39" s="59">
        <f>IF(AY39=0,'allg. Daten'!$C$23,'allg. Daten'!$C$22)</f>
        <v>15</v>
      </c>
      <c r="BB39" s="59">
        <f t="shared" si="14"/>
        <v>0</v>
      </c>
      <c r="BC39" s="59">
        <f t="shared" si="15"/>
        <v>0</v>
      </c>
      <c r="BD39" s="60"/>
      <c r="BE39" s="60">
        <f t="shared" si="16"/>
        <v>0</v>
      </c>
      <c r="BF39" s="58">
        <f>BE39*'allg. Daten'!$C$30</f>
        <v>0</v>
      </c>
      <c r="CE39" s="47" t="str">
        <f t="shared" si="17"/>
        <v/>
      </c>
    </row>
    <row r="40" spans="1:83" ht="15" customHeight="1" x14ac:dyDescent="0.25">
      <c r="A40" s="70">
        <f t="shared" si="18"/>
        <v>31</v>
      </c>
      <c r="B40" s="74"/>
      <c r="C40" s="74"/>
      <c r="D40" s="68"/>
      <c r="E40" s="72"/>
      <c r="F40" s="67" t="str">
        <f t="shared" si="19"/>
        <v/>
      </c>
      <c r="G40" s="67"/>
      <c r="H40" s="67"/>
      <c r="I40" s="179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8"/>
      <c r="Z40" s="68"/>
      <c r="AA40" s="68"/>
      <c r="AB40" s="68"/>
      <c r="AC40" s="68"/>
      <c r="AD40" s="68"/>
      <c r="AE40" s="56">
        <f t="shared" si="0"/>
        <v>0</v>
      </c>
      <c r="AF40" s="69"/>
      <c r="AG40" s="65"/>
      <c r="AH40" s="58">
        <f t="shared" si="1"/>
        <v>0</v>
      </c>
      <c r="AI40" s="59">
        <f t="shared" si="2"/>
        <v>0</v>
      </c>
      <c r="AJ40" s="60">
        <f t="shared" si="3"/>
        <v>0</v>
      </c>
      <c r="AK40" s="60">
        <f t="shared" si="4"/>
        <v>0</v>
      </c>
      <c r="AL40" s="60"/>
      <c r="AM40" s="60">
        <f t="shared" si="5"/>
        <v>0</v>
      </c>
      <c r="AN40" s="59">
        <f>AM40*'allg. Daten'!$C$19</f>
        <v>0</v>
      </c>
      <c r="AO40" s="60">
        <f t="shared" si="6"/>
        <v>0</v>
      </c>
      <c r="AP40" s="59">
        <f>IF(AO40=0,0,IF($AM$4&lt;5,'allg. Daten'!$C$27,0))</f>
        <v>0</v>
      </c>
      <c r="AQ40" s="60">
        <f t="shared" si="7"/>
        <v>0</v>
      </c>
      <c r="AR40" s="60">
        <f t="shared" si="8"/>
        <v>0</v>
      </c>
      <c r="AS40" s="60">
        <f t="shared" si="9"/>
        <v>0</v>
      </c>
      <c r="AT40" s="60">
        <f t="shared" si="10"/>
        <v>0</v>
      </c>
      <c r="AU40" s="60">
        <f t="shared" si="10"/>
        <v>0</v>
      </c>
      <c r="AV40" s="60">
        <f t="shared" si="10"/>
        <v>0</v>
      </c>
      <c r="AW40" s="60">
        <f t="shared" si="11"/>
        <v>0</v>
      </c>
      <c r="AX40" s="60">
        <f t="shared" si="12"/>
        <v>1</v>
      </c>
      <c r="AY40" s="60">
        <f t="shared" si="13"/>
        <v>0</v>
      </c>
      <c r="AZ40" s="59">
        <f>IF(AY40=0,'allg. Daten'!$C$18,'allg. Daten'!$C$17)</f>
        <v>30</v>
      </c>
      <c r="BA40" s="59">
        <f>IF(AY40=0,'allg. Daten'!$C$23,'allg. Daten'!$C$22)</f>
        <v>15</v>
      </c>
      <c r="BB40" s="59">
        <f t="shared" si="14"/>
        <v>0</v>
      </c>
      <c r="BC40" s="59">
        <f t="shared" si="15"/>
        <v>0</v>
      </c>
      <c r="BD40" s="60"/>
      <c r="BE40" s="60">
        <f t="shared" si="16"/>
        <v>0</v>
      </c>
      <c r="BF40" s="58">
        <f>BE40*'allg. Daten'!$C$30</f>
        <v>0</v>
      </c>
      <c r="CE40" s="47" t="str">
        <f t="shared" si="17"/>
        <v/>
      </c>
    </row>
    <row r="41" spans="1:83" ht="15" customHeight="1" x14ac:dyDescent="0.25">
      <c r="A41" s="70">
        <f t="shared" si="18"/>
        <v>32</v>
      </c>
      <c r="B41" s="74"/>
      <c r="C41" s="74"/>
      <c r="D41" s="68"/>
      <c r="E41" s="72"/>
      <c r="F41" s="67" t="str">
        <f t="shared" si="19"/>
        <v/>
      </c>
      <c r="G41" s="67"/>
      <c r="H41" s="67"/>
      <c r="I41" s="179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8"/>
      <c r="Z41" s="68"/>
      <c r="AA41" s="68"/>
      <c r="AB41" s="68"/>
      <c r="AC41" s="68"/>
      <c r="AD41" s="68"/>
      <c r="AE41" s="56">
        <f t="shared" si="0"/>
        <v>0</v>
      </c>
      <c r="AF41" s="69"/>
      <c r="AG41" s="65"/>
      <c r="AH41" s="58">
        <f t="shared" si="1"/>
        <v>0</v>
      </c>
      <c r="AI41" s="59">
        <f t="shared" si="2"/>
        <v>0</v>
      </c>
      <c r="AJ41" s="60">
        <f t="shared" si="3"/>
        <v>0</v>
      </c>
      <c r="AK41" s="60">
        <f t="shared" si="4"/>
        <v>0</v>
      </c>
      <c r="AL41" s="60"/>
      <c r="AM41" s="60">
        <f t="shared" si="5"/>
        <v>0</v>
      </c>
      <c r="AN41" s="59">
        <f>AM41*'allg. Daten'!$C$19</f>
        <v>0</v>
      </c>
      <c r="AO41" s="60">
        <f t="shared" si="6"/>
        <v>0</v>
      </c>
      <c r="AP41" s="59">
        <f>IF(AO41=0,0,IF($AM$4&lt;5,'allg. Daten'!$C$27,0))</f>
        <v>0</v>
      </c>
      <c r="AQ41" s="60">
        <f t="shared" si="7"/>
        <v>0</v>
      </c>
      <c r="AR41" s="60">
        <f t="shared" si="8"/>
        <v>0</v>
      </c>
      <c r="AS41" s="60">
        <f t="shared" si="9"/>
        <v>0</v>
      </c>
      <c r="AT41" s="60">
        <f t="shared" si="10"/>
        <v>0</v>
      </c>
      <c r="AU41" s="60">
        <f t="shared" si="10"/>
        <v>0</v>
      </c>
      <c r="AV41" s="60">
        <f t="shared" si="10"/>
        <v>0</v>
      </c>
      <c r="AW41" s="60">
        <f t="shared" si="11"/>
        <v>0</v>
      </c>
      <c r="AX41" s="60">
        <f t="shared" si="12"/>
        <v>1</v>
      </c>
      <c r="AY41" s="60">
        <f t="shared" si="13"/>
        <v>0</v>
      </c>
      <c r="AZ41" s="59">
        <f>IF(AY41=0,'allg. Daten'!$C$18,'allg. Daten'!$C$17)</f>
        <v>30</v>
      </c>
      <c r="BA41" s="59">
        <f>IF(AY41=0,'allg. Daten'!$C$23,'allg. Daten'!$C$22)</f>
        <v>15</v>
      </c>
      <c r="BB41" s="59">
        <f t="shared" si="14"/>
        <v>0</v>
      </c>
      <c r="BC41" s="59">
        <f t="shared" si="15"/>
        <v>0</v>
      </c>
      <c r="BD41" s="60"/>
      <c r="BE41" s="60">
        <f t="shared" si="16"/>
        <v>0</v>
      </c>
      <c r="BF41" s="58">
        <f>BE41*'allg. Daten'!$C$30</f>
        <v>0</v>
      </c>
      <c r="CE41" s="47" t="str">
        <f t="shared" si="17"/>
        <v/>
      </c>
    </row>
    <row r="42" spans="1:83" ht="15" customHeight="1" x14ac:dyDescent="0.25">
      <c r="A42" s="70">
        <f t="shared" si="18"/>
        <v>33</v>
      </c>
      <c r="B42" s="74"/>
      <c r="C42" s="74"/>
      <c r="D42" s="68"/>
      <c r="E42" s="72"/>
      <c r="F42" s="67" t="str">
        <f t="shared" si="19"/>
        <v/>
      </c>
      <c r="G42" s="67"/>
      <c r="H42" s="67"/>
      <c r="I42" s="179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8"/>
      <c r="Z42" s="68"/>
      <c r="AA42" s="68"/>
      <c r="AB42" s="68"/>
      <c r="AC42" s="68"/>
      <c r="AD42" s="68"/>
      <c r="AE42" s="56">
        <f t="shared" si="0"/>
        <v>0</v>
      </c>
      <c r="AF42" s="69"/>
      <c r="AG42" s="65"/>
      <c r="AH42" s="58">
        <f t="shared" si="1"/>
        <v>0</v>
      </c>
      <c r="AI42" s="59">
        <f t="shared" si="2"/>
        <v>0</v>
      </c>
      <c r="AJ42" s="60">
        <f t="shared" si="3"/>
        <v>0</v>
      </c>
      <c r="AK42" s="60">
        <f t="shared" si="4"/>
        <v>0</v>
      </c>
      <c r="AL42" s="60"/>
      <c r="AM42" s="60">
        <f t="shared" si="5"/>
        <v>0</v>
      </c>
      <c r="AN42" s="59">
        <f>AM42*'allg. Daten'!$C$19</f>
        <v>0</v>
      </c>
      <c r="AO42" s="60">
        <f t="shared" si="6"/>
        <v>0</v>
      </c>
      <c r="AP42" s="59">
        <f>IF(AO42=0,0,IF($AM$4&lt;5,'allg. Daten'!$C$27,0))</f>
        <v>0</v>
      </c>
      <c r="AQ42" s="60">
        <f t="shared" si="7"/>
        <v>0</v>
      </c>
      <c r="AR42" s="60">
        <f t="shared" si="8"/>
        <v>0</v>
      </c>
      <c r="AS42" s="60">
        <f t="shared" si="9"/>
        <v>0</v>
      </c>
      <c r="AT42" s="60">
        <f t="shared" si="10"/>
        <v>0</v>
      </c>
      <c r="AU42" s="60">
        <f t="shared" si="10"/>
        <v>0</v>
      </c>
      <c r="AV42" s="60">
        <f t="shared" si="10"/>
        <v>0</v>
      </c>
      <c r="AW42" s="60">
        <f t="shared" si="11"/>
        <v>0</v>
      </c>
      <c r="AX42" s="60">
        <f t="shared" si="12"/>
        <v>1</v>
      </c>
      <c r="AY42" s="60">
        <f t="shared" si="13"/>
        <v>0</v>
      </c>
      <c r="AZ42" s="59">
        <f>IF(AY42=0,'allg. Daten'!$C$18,'allg. Daten'!$C$17)</f>
        <v>30</v>
      </c>
      <c r="BA42" s="59">
        <f>IF(AY42=0,'allg. Daten'!$C$23,'allg. Daten'!$C$22)</f>
        <v>15</v>
      </c>
      <c r="BB42" s="59">
        <f t="shared" si="14"/>
        <v>0</v>
      </c>
      <c r="BC42" s="59">
        <f t="shared" si="15"/>
        <v>0</v>
      </c>
      <c r="BD42" s="60"/>
      <c r="BE42" s="60">
        <f t="shared" si="16"/>
        <v>0</v>
      </c>
      <c r="BF42" s="58">
        <f>BE42*'allg. Daten'!$C$30</f>
        <v>0</v>
      </c>
      <c r="CE42" s="47" t="str">
        <f t="shared" si="17"/>
        <v/>
      </c>
    </row>
    <row r="43" spans="1:83" ht="15" customHeight="1" x14ac:dyDescent="0.25">
      <c r="A43" s="70">
        <f t="shared" si="18"/>
        <v>34</v>
      </c>
      <c r="B43" s="74"/>
      <c r="C43" s="74"/>
      <c r="D43" s="68"/>
      <c r="E43" s="72"/>
      <c r="F43" s="67" t="str">
        <f t="shared" si="19"/>
        <v/>
      </c>
      <c r="G43" s="67"/>
      <c r="H43" s="67"/>
      <c r="I43" s="179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8"/>
      <c r="Z43" s="68"/>
      <c r="AA43" s="68"/>
      <c r="AB43" s="68"/>
      <c r="AC43" s="68"/>
      <c r="AD43" s="68"/>
      <c r="AE43" s="56">
        <f t="shared" si="0"/>
        <v>0</v>
      </c>
      <c r="AF43" s="69"/>
      <c r="AG43" s="65"/>
      <c r="AH43" s="58">
        <f t="shared" si="1"/>
        <v>0</v>
      </c>
      <c r="AI43" s="59">
        <f t="shared" si="2"/>
        <v>0</v>
      </c>
      <c r="AJ43" s="60">
        <f t="shared" si="3"/>
        <v>0</v>
      </c>
      <c r="AK43" s="60">
        <f t="shared" si="4"/>
        <v>0</v>
      </c>
      <c r="AL43" s="60"/>
      <c r="AM43" s="60">
        <f t="shared" si="5"/>
        <v>0</v>
      </c>
      <c r="AN43" s="59">
        <f>AM43*'allg. Daten'!$C$19</f>
        <v>0</v>
      </c>
      <c r="AO43" s="60">
        <f t="shared" si="6"/>
        <v>0</v>
      </c>
      <c r="AP43" s="59">
        <f>IF(AO43=0,0,IF($AM$4&lt;5,'allg. Daten'!$C$27,0))</f>
        <v>0</v>
      </c>
      <c r="AQ43" s="60">
        <f t="shared" si="7"/>
        <v>0</v>
      </c>
      <c r="AR43" s="60">
        <f t="shared" si="8"/>
        <v>0</v>
      </c>
      <c r="AS43" s="60">
        <f t="shared" si="9"/>
        <v>0</v>
      </c>
      <c r="AT43" s="60">
        <f t="shared" si="10"/>
        <v>0</v>
      </c>
      <c r="AU43" s="60">
        <f t="shared" si="10"/>
        <v>0</v>
      </c>
      <c r="AV43" s="60">
        <f t="shared" si="10"/>
        <v>0</v>
      </c>
      <c r="AW43" s="60">
        <f t="shared" si="11"/>
        <v>0</v>
      </c>
      <c r="AX43" s="60">
        <f t="shared" si="12"/>
        <v>1</v>
      </c>
      <c r="AY43" s="60">
        <f t="shared" si="13"/>
        <v>0</v>
      </c>
      <c r="AZ43" s="59">
        <f>IF(AY43=0,'allg. Daten'!$C$18,'allg. Daten'!$C$17)</f>
        <v>30</v>
      </c>
      <c r="BA43" s="59">
        <f>IF(AY43=0,'allg. Daten'!$C$23,'allg. Daten'!$C$22)</f>
        <v>15</v>
      </c>
      <c r="BB43" s="59">
        <f t="shared" si="14"/>
        <v>0</v>
      </c>
      <c r="BC43" s="59">
        <f t="shared" si="15"/>
        <v>0</v>
      </c>
      <c r="BD43" s="60"/>
      <c r="BE43" s="60">
        <f t="shared" si="16"/>
        <v>0</v>
      </c>
      <c r="BF43" s="58">
        <f>BE43*'allg. Daten'!$C$30</f>
        <v>0</v>
      </c>
      <c r="CE43" s="47" t="str">
        <f t="shared" si="17"/>
        <v/>
      </c>
    </row>
    <row r="44" spans="1:83" ht="15" customHeight="1" x14ac:dyDescent="0.25">
      <c r="A44" s="70">
        <f t="shared" si="18"/>
        <v>35</v>
      </c>
      <c r="B44" s="74"/>
      <c r="C44" s="74"/>
      <c r="D44" s="68"/>
      <c r="E44" s="72"/>
      <c r="F44" s="67" t="str">
        <f t="shared" si="19"/>
        <v/>
      </c>
      <c r="G44" s="67"/>
      <c r="H44" s="67"/>
      <c r="I44" s="179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8"/>
      <c r="Z44" s="68"/>
      <c r="AA44" s="68"/>
      <c r="AB44" s="68"/>
      <c r="AC44" s="68"/>
      <c r="AD44" s="68"/>
      <c r="AE44" s="56">
        <f t="shared" si="0"/>
        <v>0</v>
      </c>
      <c r="AF44" s="69"/>
      <c r="AG44" s="65"/>
      <c r="AH44" s="58">
        <f t="shared" si="1"/>
        <v>0</v>
      </c>
      <c r="AI44" s="59">
        <f t="shared" si="2"/>
        <v>0</v>
      </c>
      <c r="AJ44" s="60">
        <f t="shared" si="3"/>
        <v>0</v>
      </c>
      <c r="AK44" s="60">
        <f t="shared" si="4"/>
        <v>0</v>
      </c>
      <c r="AL44" s="60"/>
      <c r="AM44" s="60">
        <f t="shared" si="5"/>
        <v>0</v>
      </c>
      <c r="AN44" s="59">
        <f>AM44*'allg. Daten'!$C$19</f>
        <v>0</v>
      </c>
      <c r="AO44" s="60">
        <f t="shared" si="6"/>
        <v>0</v>
      </c>
      <c r="AP44" s="59">
        <f>IF(AO44=0,0,IF($AM$4&lt;5,'allg. Daten'!$C$27,0))</f>
        <v>0</v>
      </c>
      <c r="AQ44" s="60">
        <f t="shared" si="7"/>
        <v>0</v>
      </c>
      <c r="AR44" s="60">
        <f t="shared" si="8"/>
        <v>0</v>
      </c>
      <c r="AS44" s="60">
        <f t="shared" si="9"/>
        <v>0</v>
      </c>
      <c r="AT44" s="60">
        <f t="shared" si="10"/>
        <v>0</v>
      </c>
      <c r="AU44" s="60">
        <f t="shared" si="10"/>
        <v>0</v>
      </c>
      <c r="AV44" s="60">
        <f t="shared" si="10"/>
        <v>0</v>
      </c>
      <c r="AW44" s="60">
        <f t="shared" si="11"/>
        <v>0</v>
      </c>
      <c r="AX44" s="60">
        <f t="shared" si="12"/>
        <v>1</v>
      </c>
      <c r="AY44" s="60">
        <f t="shared" si="13"/>
        <v>0</v>
      </c>
      <c r="AZ44" s="59">
        <f>IF(AY44=0,'allg. Daten'!$C$18,'allg. Daten'!$C$17)</f>
        <v>30</v>
      </c>
      <c r="BA44" s="59">
        <f>IF(AY44=0,'allg. Daten'!$C$23,'allg. Daten'!$C$22)</f>
        <v>15</v>
      </c>
      <c r="BB44" s="59">
        <f t="shared" si="14"/>
        <v>0</v>
      </c>
      <c r="BC44" s="59">
        <f t="shared" si="15"/>
        <v>0</v>
      </c>
      <c r="BD44" s="60"/>
      <c r="BE44" s="60">
        <f t="shared" si="16"/>
        <v>0</v>
      </c>
      <c r="BF44" s="58">
        <f>BE44*'allg. Daten'!$C$30</f>
        <v>0</v>
      </c>
      <c r="CE44" s="47" t="str">
        <f t="shared" si="17"/>
        <v/>
      </c>
    </row>
    <row r="45" spans="1:83" ht="15" customHeight="1" x14ac:dyDescent="0.25">
      <c r="A45" s="70">
        <f t="shared" si="18"/>
        <v>36</v>
      </c>
      <c r="B45" s="74"/>
      <c r="C45" s="74"/>
      <c r="D45" s="68"/>
      <c r="E45" s="72"/>
      <c r="F45" s="67" t="str">
        <f t="shared" si="19"/>
        <v/>
      </c>
      <c r="G45" s="67"/>
      <c r="H45" s="67"/>
      <c r="I45" s="179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8"/>
      <c r="Z45" s="68"/>
      <c r="AA45" s="68"/>
      <c r="AB45" s="68"/>
      <c r="AC45" s="68"/>
      <c r="AD45" s="68"/>
      <c r="AE45" s="56">
        <f t="shared" si="0"/>
        <v>0</v>
      </c>
      <c r="AF45" s="69"/>
      <c r="AG45" s="65"/>
      <c r="AH45" s="58">
        <f t="shared" si="1"/>
        <v>0</v>
      </c>
      <c r="AI45" s="59">
        <f t="shared" si="2"/>
        <v>0</v>
      </c>
      <c r="AJ45" s="60">
        <f t="shared" si="3"/>
        <v>0</v>
      </c>
      <c r="AK45" s="60">
        <f t="shared" si="4"/>
        <v>0</v>
      </c>
      <c r="AL45" s="60"/>
      <c r="AM45" s="60">
        <f t="shared" si="5"/>
        <v>0</v>
      </c>
      <c r="AN45" s="59">
        <f>AM45*'allg. Daten'!$C$19</f>
        <v>0</v>
      </c>
      <c r="AO45" s="60">
        <f t="shared" si="6"/>
        <v>0</v>
      </c>
      <c r="AP45" s="59">
        <f>IF(AO45=0,0,IF($AM$4&lt;5,'allg. Daten'!$C$27,0))</f>
        <v>0</v>
      </c>
      <c r="AQ45" s="60">
        <f t="shared" si="7"/>
        <v>0</v>
      </c>
      <c r="AR45" s="60">
        <f t="shared" si="8"/>
        <v>0</v>
      </c>
      <c r="AS45" s="60">
        <f t="shared" si="9"/>
        <v>0</v>
      </c>
      <c r="AT45" s="60">
        <f t="shared" si="10"/>
        <v>0</v>
      </c>
      <c r="AU45" s="60">
        <f t="shared" si="10"/>
        <v>0</v>
      </c>
      <c r="AV45" s="60">
        <f t="shared" si="10"/>
        <v>0</v>
      </c>
      <c r="AW45" s="60">
        <f t="shared" si="11"/>
        <v>0</v>
      </c>
      <c r="AX45" s="60">
        <f t="shared" si="12"/>
        <v>1</v>
      </c>
      <c r="AY45" s="60">
        <f t="shared" si="13"/>
        <v>0</v>
      </c>
      <c r="AZ45" s="59">
        <f>IF(AY45=0,'allg. Daten'!$C$18,'allg. Daten'!$C$17)</f>
        <v>30</v>
      </c>
      <c r="BA45" s="59">
        <f>IF(AY45=0,'allg. Daten'!$C$23,'allg. Daten'!$C$22)</f>
        <v>15</v>
      </c>
      <c r="BB45" s="59">
        <f t="shared" si="14"/>
        <v>0</v>
      </c>
      <c r="BC45" s="59">
        <f t="shared" si="15"/>
        <v>0</v>
      </c>
      <c r="BD45" s="60"/>
      <c r="BE45" s="60">
        <f t="shared" si="16"/>
        <v>0</v>
      </c>
      <c r="BF45" s="58">
        <f>BE45*'allg. Daten'!$C$30</f>
        <v>0</v>
      </c>
      <c r="CE45" s="47" t="str">
        <f t="shared" si="17"/>
        <v/>
      </c>
    </row>
    <row r="46" spans="1:83" ht="15" customHeight="1" x14ac:dyDescent="0.25">
      <c r="A46" s="70">
        <f t="shared" si="18"/>
        <v>37</v>
      </c>
      <c r="B46" s="74"/>
      <c r="C46" s="74"/>
      <c r="D46" s="68"/>
      <c r="E46" s="72"/>
      <c r="F46" s="67" t="str">
        <f t="shared" si="19"/>
        <v/>
      </c>
      <c r="G46" s="67"/>
      <c r="H46" s="67"/>
      <c r="I46" s="179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8"/>
      <c r="Z46" s="68"/>
      <c r="AA46" s="68"/>
      <c r="AB46" s="68"/>
      <c r="AC46" s="68"/>
      <c r="AD46" s="68"/>
      <c r="AE46" s="56">
        <f t="shared" si="0"/>
        <v>0</v>
      </c>
      <c r="AF46" s="69"/>
      <c r="AG46" s="65"/>
      <c r="AH46" s="58">
        <f t="shared" si="1"/>
        <v>0</v>
      </c>
      <c r="AI46" s="59">
        <f t="shared" si="2"/>
        <v>0</v>
      </c>
      <c r="AJ46" s="60">
        <f t="shared" si="3"/>
        <v>0</v>
      </c>
      <c r="AK46" s="60">
        <f t="shared" si="4"/>
        <v>0</v>
      </c>
      <c r="AL46" s="60"/>
      <c r="AM46" s="60">
        <f t="shared" si="5"/>
        <v>0</v>
      </c>
      <c r="AN46" s="59">
        <f>AM46*'allg. Daten'!$C$19</f>
        <v>0</v>
      </c>
      <c r="AO46" s="60">
        <f t="shared" si="6"/>
        <v>0</v>
      </c>
      <c r="AP46" s="59">
        <f>IF(AO46=0,0,IF($AM$4&lt;5,'allg. Daten'!$C$27,0))</f>
        <v>0</v>
      </c>
      <c r="AQ46" s="60">
        <f t="shared" si="7"/>
        <v>0</v>
      </c>
      <c r="AR46" s="60">
        <f t="shared" si="8"/>
        <v>0</v>
      </c>
      <c r="AS46" s="60">
        <f t="shared" si="9"/>
        <v>0</v>
      </c>
      <c r="AT46" s="60">
        <f t="shared" si="10"/>
        <v>0</v>
      </c>
      <c r="AU46" s="60">
        <f t="shared" si="10"/>
        <v>0</v>
      </c>
      <c r="AV46" s="60">
        <f t="shared" si="10"/>
        <v>0</v>
      </c>
      <c r="AW46" s="60">
        <f t="shared" si="11"/>
        <v>0</v>
      </c>
      <c r="AX46" s="60">
        <f t="shared" si="12"/>
        <v>1</v>
      </c>
      <c r="AY46" s="60">
        <f t="shared" si="13"/>
        <v>0</v>
      </c>
      <c r="AZ46" s="59">
        <f>IF(AY46=0,'allg. Daten'!$C$18,'allg. Daten'!$C$17)</f>
        <v>30</v>
      </c>
      <c r="BA46" s="59">
        <f>IF(AY46=0,'allg. Daten'!$C$23,'allg. Daten'!$C$22)</f>
        <v>15</v>
      </c>
      <c r="BB46" s="59">
        <f t="shared" si="14"/>
        <v>0</v>
      </c>
      <c r="BC46" s="59">
        <f t="shared" si="15"/>
        <v>0</v>
      </c>
      <c r="BD46" s="60"/>
      <c r="BE46" s="60">
        <f t="shared" si="16"/>
        <v>0</v>
      </c>
      <c r="BF46" s="58">
        <f>BE46*'allg. Daten'!$C$30</f>
        <v>0</v>
      </c>
      <c r="CE46" s="47" t="str">
        <f t="shared" si="17"/>
        <v/>
      </c>
    </row>
    <row r="47" spans="1:83" ht="15" customHeight="1" x14ac:dyDescent="0.25">
      <c r="A47" s="70">
        <f t="shared" si="18"/>
        <v>38</v>
      </c>
      <c r="B47" s="74"/>
      <c r="C47" s="74"/>
      <c r="D47" s="68"/>
      <c r="E47" s="72"/>
      <c r="F47" s="67" t="str">
        <f t="shared" si="19"/>
        <v/>
      </c>
      <c r="G47" s="67"/>
      <c r="H47" s="67"/>
      <c r="I47" s="179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8"/>
      <c r="Z47" s="68"/>
      <c r="AA47" s="68"/>
      <c r="AB47" s="68"/>
      <c r="AC47" s="68"/>
      <c r="AD47" s="68"/>
      <c r="AE47" s="56">
        <f t="shared" si="0"/>
        <v>0</v>
      </c>
      <c r="AF47" s="69"/>
      <c r="AG47" s="65"/>
      <c r="AH47" s="58">
        <f t="shared" si="1"/>
        <v>0</v>
      </c>
      <c r="AI47" s="59">
        <f t="shared" si="2"/>
        <v>0</v>
      </c>
      <c r="AJ47" s="60">
        <f t="shared" si="3"/>
        <v>0</v>
      </c>
      <c r="AK47" s="60">
        <f t="shared" si="4"/>
        <v>0</v>
      </c>
      <c r="AL47" s="60"/>
      <c r="AM47" s="60">
        <f t="shared" si="5"/>
        <v>0</v>
      </c>
      <c r="AN47" s="59">
        <f>AM47*'allg. Daten'!$C$19</f>
        <v>0</v>
      </c>
      <c r="AO47" s="60">
        <f t="shared" si="6"/>
        <v>0</v>
      </c>
      <c r="AP47" s="59">
        <f>IF(AO47=0,0,IF($AM$4&lt;5,'allg. Daten'!$C$27,0))</f>
        <v>0</v>
      </c>
      <c r="AQ47" s="60">
        <f t="shared" si="7"/>
        <v>0</v>
      </c>
      <c r="AR47" s="60">
        <f t="shared" si="8"/>
        <v>0</v>
      </c>
      <c r="AS47" s="60">
        <f t="shared" si="9"/>
        <v>0</v>
      </c>
      <c r="AT47" s="60">
        <f t="shared" si="10"/>
        <v>0</v>
      </c>
      <c r="AU47" s="60">
        <f t="shared" si="10"/>
        <v>0</v>
      </c>
      <c r="AV47" s="60">
        <f t="shared" si="10"/>
        <v>0</v>
      </c>
      <c r="AW47" s="60">
        <f t="shared" si="11"/>
        <v>0</v>
      </c>
      <c r="AX47" s="60">
        <f t="shared" si="12"/>
        <v>1</v>
      </c>
      <c r="AY47" s="60">
        <f t="shared" si="13"/>
        <v>0</v>
      </c>
      <c r="AZ47" s="59">
        <f>IF(AY47=0,'allg. Daten'!$C$18,'allg. Daten'!$C$17)</f>
        <v>30</v>
      </c>
      <c r="BA47" s="59">
        <f>IF(AY47=0,'allg. Daten'!$C$23,'allg. Daten'!$C$22)</f>
        <v>15</v>
      </c>
      <c r="BB47" s="59">
        <f t="shared" si="14"/>
        <v>0</v>
      </c>
      <c r="BC47" s="59">
        <f t="shared" si="15"/>
        <v>0</v>
      </c>
      <c r="BD47" s="60"/>
      <c r="BE47" s="60">
        <f t="shared" si="16"/>
        <v>0</v>
      </c>
      <c r="BF47" s="58">
        <f>BE47*'allg. Daten'!$C$30</f>
        <v>0</v>
      </c>
      <c r="CE47" s="47" t="str">
        <f t="shared" si="17"/>
        <v/>
      </c>
    </row>
    <row r="48" spans="1:83" ht="15" customHeight="1" x14ac:dyDescent="0.25">
      <c r="A48" s="70">
        <f t="shared" si="18"/>
        <v>39</v>
      </c>
      <c r="B48" s="74"/>
      <c r="C48" s="74"/>
      <c r="D48" s="68"/>
      <c r="E48" s="72"/>
      <c r="F48" s="67" t="str">
        <f t="shared" si="19"/>
        <v/>
      </c>
      <c r="G48" s="67"/>
      <c r="H48" s="67"/>
      <c r="I48" s="179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8"/>
      <c r="Z48" s="68"/>
      <c r="AA48" s="68"/>
      <c r="AB48" s="68"/>
      <c r="AC48" s="68"/>
      <c r="AD48" s="68"/>
      <c r="AE48" s="56">
        <f t="shared" si="0"/>
        <v>0</v>
      </c>
      <c r="AF48" s="69"/>
      <c r="AG48" s="65"/>
      <c r="AH48" s="58">
        <f t="shared" si="1"/>
        <v>0</v>
      </c>
      <c r="AI48" s="59">
        <f t="shared" si="2"/>
        <v>0</v>
      </c>
      <c r="AJ48" s="60">
        <f t="shared" si="3"/>
        <v>0</v>
      </c>
      <c r="AK48" s="60">
        <f t="shared" si="4"/>
        <v>0</v>
      </c>
      <c r="AL48" s="60"/>
      <c r="AM48" s="60">
        <f t="shared" si="5"/>
        <v>0</v>
      </c>
      <c r="AN48" s="59">
        <f>AM48*'allg. Daten'!$C$19</f>
        <v>0</v>
      </c>
      <c r="AO48" s="60">
        <f t="shared" si="6"/>
        <v>0</v>
      </c>
      <c r="AP48" s="59">
        <f>IF(AO48=0,0,IF($AM$4&lt;5,'allg. Daten'!$C$27,0))</f>
        <v>0</v>
      </c>
      <c r="AQ48" s="60">
        <f t="shared" si="7"/>
        <v>0</v>
      </c>
      <c r="AR48" s="60">
        <f t="shared" si="8"/>
        <v>0</v>
      </c>
      <c r="AS48" s="60">
        <f t="shared" si="9"/>
        <v>0</v>
      </c>
      <c r="AT48" s="60">
        <f t="shared" si="10"/>
        <v>0</v>
      </c>
      <c r="AU48" s="60">
        <f t="shared" si="10"/>
        <v>0</v>
      </c>
      <c r="AV48" s="60">
        <f t="shared" si="10"/>
        <v>0</v>
      </c>
      <c r="AW48" s="60">
        <f t="shared" si="11"/>
        <v>0</v>
      </c>
      <c r="AX48" s="60">
        <f t="shared" si="12"/>
        <v>1</v>
      </c>
      <c r="AY48" s="60">
        <f t="shared" si="13"/>
        <v>0</v>
      </c>
      <c r="AZ48" s="59">
        <f>IF(AY48=0,'allg. Daten'!$C$18,'allg. Daten'!$C$17)</f>
        <v>30</v>
      </c>
      <c r="BA48" s="59">
        <f>IF(AY48=0,'allg. Daten'!$C$23,'allg. Daten'!$C$22)</f>
        <v>15</v>
      </c>
      <c r="BB48" s="59">
        <f t="shared" si="14"/>
        <v>0</v>
      </c>
      <c r="BC48" s="59">
        <f t="shared" si="15"/>
        <v>0</v>
      </c>
      <c r="BD48" s="60"/>
      <c r="BE48" s="60">
        <f t="shared" si="16"/>
        <v>0</v>
      </c>
      <c r="BF48" s="58">
        <f>BE48*'allg. Daten'!$C$30</f>
        <v>0</v>
      </c>
      <c r="CE48" s="47" t="str">
        <f t="shared" si="17"/>
        <v/>
      </c>
    </row>
    <row r="49" spans="1:83" ht="15" customHeight="1" x14ac:dyDescent="0.25">
      <c r="A49" s="70">
        <f t="shared" si="18"/>
        <v>40</v>
      </c>
      <c r="B49" s="74"/>
      <c r="C49" s="74"/>
      <c r="D49" s="68"/>
      <c r="E49" s="72"/>
      <c r="F49" s="67" t="str">
        <f t="shared" si="19"/>
        <v/>
      </c>
      <c r="G49" s="67"/>
      <c r="H49" s="67"/>
      <c r="I49" s="179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8"/>
      <c r="Z49" s="68"/>
      <c r="AA49" s="68"/>
      <c r="AB49" s="68"/>
      <c r="AC49" s="68"/>
      <c r="AD49" s="68"/>
      <c r="AE49" s="56">
        <f t="shared" si="0"/>
        <v>0</v>
      </c>
      <c r="AF49" s="69"/>
      <c r="AG49" s="65"/>
      <c r="AH49" s="58">
        <f t="shared" si="1"/>
        <v>0</v>
      </c>
      <c r="AI49" s="59">
        <f t="shared" si="2"/>
        <v>0</v>
      </c>
      <c r="AJ49" s="60">
        <f t="shared" si="3"/>
        <v>0</v>
      </c>
      <c r="AK49" s="60">
        <f t="shared" si="4"/>
        <v>0</v>
      </c>
      <c r="AL49" s="60"/>
      <c r="AM49" s="60">
        <f t="shared" si="5"/>
        <v>0</v>
      </c>
      <c r="AN49" s="59">
        <f>AM49*'allg. Daten'!$C$19</f>
        <v>0</v>
      </c>
      <c r="AO49" s="60">
        <f t="shared" si="6"/>
        <v>0</v>
      </c>
      <c r="AP49" s="59">
        <f>IF(AO49=0,0,IF($AM$4&lt;5,'allg. Daten'!$C$27,0))</f>
        <v>0</v>
      </c>
      <c r="AQ49" s="60">
        <f t="shared" si="7"/>
        <v>0</v>
      </c>
      <c r="AR49" s="60">
        <f t="shared" si="8"/>
        <v>0</v>
      </c>
      <c r="AS49" s="60">
        <f t="shared" si="9"/>
        <v>0</v>
      </c>
      <c r="AT49" s="60">
        <f t="shared" si="10"/>
        <v>0</v>
      </c>
      <c r="AU49" s="60">
        <f t="shared" si="10"/>
        <v>0</v>
      </c>
      <c r="AV49" s="60">
        <f t="shared" si="10"/>
        <v>0</v>
      </c>
      <c r="AW49" s="60">
        <f t="shared" si="11"/>
        <v>0</v>
      </c>
      <c r="AX49" s="60">
        <f t="shared" si="12"/>
        <v>1</v>
      </c>
      <c r="AY49" s="60">
        <f t="shared" si="13"/>
        <v>0</v>
      </c>
      <c r="AZ49" s="59">
        <f>IF(AY49=0,'allg. Daten'!$C$18,'allg. Daten'!$C$17)</f>
        <v>30</v>
      </c>
      <c r="BA49" s="59">
        <f>IF(AY49=0,'allg. Daten'!$C$23,'allg. Daten'!$C$22)</f>
        <v>15</v>
      </c>
      <c r="BB49" s="59">
        <f t="shared" si="14"/>
        <v>0</v>
      </c>
      <c r="BC49" s="59">
        <f t="shared" si="15"/>
        <v>0</v>
      </c>
      <c r="BD49" s="60"/>
      <c r="BE49" s="60">
        <f t="shared" si="16"/>
        <v>0</v>
      </c>
      <c r="BF49" s="58">
        <f>BE49*'allg. Daten'!$C$30</f>
        <v>0</v>
      </c>
      <c r="CE49" s="47" t="str">
        <f t="shared" si="17"/>
        <v/>
      </c>
    </row>
    <row r="50" spans="1:83" ht="15" customHeight="1" x14ac:dyDescent="0.25">
      <c r="A50" s="70">
        <f t="shared" si="18"/>
        <v>41</v>
      </c>
      <c r="B50" s="74"/>
      <c r="C50" s="74"/>
      <c r="D50" s="68"/>
      <c r="E50" s="72"/>
      <c r="F50" s="67" t="str">
        <f t="shared" si="19"/>
        <v/>
      </c>
      <c r="G50" s="67"/>
      <c r="H50" s="67"/>
      <c r="I50" s="179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8"/>
      <c r="Z50" s="68"/>
      <c r="AA50" s="68"/>
      <c r="AB50" s="68"/>
      <c r="AC50" s="68"/>
      <c r="AD50" s="68"/>
      <c r="AE50" s="56">
        <f t="shared" si="0"/>
        <v>0</v>
      </c>
      <c r="AF50" s="69"/>
      <c r="AG50" s="65"/>
      <c r="AH50" s="58">
        <f t="shared" si="1"/>
        <v>0</v>
      </c>
      <c r="AI50" s="59">
        <f t="shared" si="2"/>
        <v>0</v>
      </c>
      <c r="AJ50" s="60">
        <f t="shared" si="3"/>
        <v>0</v>
      </c>
      <c r="AK50" s="60">
        <f t="shared" si="4"/>
        <v>0</v>
      </c>
      <c r="AL50" s="60"/>
      <c r="AM50" s="60">
        <f t="shared" si="5"/>
        <v>0</v>
      </c>
      <c r="AN50" s="59">
        <f>AM50*'allg. Daten'!$C$19</f>
        <v>0</v>
      </c>
      <c r="AO50" s="60">
        <f t="shared" si="6"/>
        <v>0</v>
      </c>
      <c r="AP50" s="59">
        <f>IF(AO50=0,0,IF($AM$4&lt;5,'allg. Daten'!$C$27,0))</f>
        <v>0</v>
      </c>
      <c r="AQ50" s="60">
        <f t="shared" si="7"/>
        <v>0</v>
      </c>
      <c r="AR50" s="60">
        <f t="shared" si="8"/>
        <v>0</v>
      </c>
      <c r="AS50" s="60">
        <f t="shared" si="9"/>
        <v>0</v>
      </c>
      <c r="AT50" s="60">
        <f t="shared" si="10"/>
        <v>0</v>
      </c>
      <c r="AU50" s="60">
        <f t="shared" si="10"/>
        <v>0</v>
      </c>
      <c r="AV50" s="60">
        <f t="shared" si="10"/>
        <v>0</v>
      </c>
      <c r="AW50" s="60">
        <f t="shared" si="11"/>
        <v>0</v>
      </c>
      <c r="AX50" s="60">
        <f t="shared" si="12"/>
        <v>1</v>
      </c>
      <c r="AY50" s="60">
        <f t="shared" si="13"/>
        <v>0</v>
      </c>
      <c r="AZ50" s="59">
        <f>IF(AY50=0,'allg. Daten'!$C$18,'allg. Daten'!$C$17)</f>
        <v>30</v>
      </c>
      <c r="BA50" s="59">
        <f>IF(AY50=0,'allg. Daten'!$C$23,'allg. Daten'!$C$22)</f>
        <v>15</v>
      </c>
      <c r="BB50" s="59">
        <f t="shared" si="14"/>
        <v>0</v>
      </c>
      <c r="BC50" s="59">
        <f t="shared" si="15"/>
        <v>0</v>
      </c>
      <c r="BD50" s="60"/>
      <c r="BE50" s="60">
        <f t="shared" si="16"/>
        <v>0</v>
      </c>
      <c r="BF50" s="58">
        <f>BE50*'allg. Daten'!$C$30</f>
        <v>0</v>
      </c>
      <c r="CE50" s="47" t="str">
        <f t="shared" si="17"/>
        <v/>
      </c>
    </row>
    <row r="51" spans="1:83" ht="15" customHeight="1" x14ac:dyDescent="0.25">
      <c r="A51" s="70">
        <f t="shared" si="18"/>
        <v>42</v>
      </c>
      <c r="B51" s="74"/>
      <c r="C51" s="74"/>
      <c r="D51" s="68"/>
      <c r="E51" s="72"/>
      <c r="F51" s="67" t="str">
        <f t="shared" si="19"/>
        <v/>
      </c>
      <c r="G51" s="67"/>
      <c r="H51" s="67"/>
      <c r="I51" s="179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8"/>
      <c r="Z51" s="68"/>
      <c r="AA51" s="68"/>
      <c r="AB51" s="68"/>
      <c r="AC51" s="68"/>
      <c r="AD51" s="68"/>
      <c r="AE51" s="56">
        <f t="shared" si="0"/>
        <v>0</v>
      </c>
      <c r="AF51" s="69"/>
      <c r="AG51" s="65"/>
      <c r="AH51" s="58">
        <f t="shared" si="1"/>
        <v>0</v>
      </c>
      <c r="AI51" s="59">
        <f t="shared" si="2"/>
        <v>0</v>
      </c>
      <c r="AJ51" s="60">
        <f t="shared" si="3"/>
        <v>0</v>
      </c>
      <c r="AK51" s="60">
        <f t="shared" si="4"/>
        <v>0</v>
      </c>
      <c r="AL51" s="60"/>
      <c r="AM51" s="60">
        <f t="shared" si="5"/>
        <v>0</v>
      </c>
      <c r="AN51" s="59">
        <f>AM51*'allg. Daten'!$C$19</f>
        <v>0</v>
      </c>
      <c r="AO51" s="60">
        <f t="shared" si="6"/>
        <v>0</v>
      </c>
      <c r="AP51" s="59">
        <f>IF(AO51=0,0,IF($AM$4&lt;5,'allg. Daten'!$C$27,0))</f>
        <v>0</v>
      </c>
      <c r="AQ51" s="60">
        <f t="shared" si="7"/>
        <v>0</v>
      </c>
      <c r="AR51" s="60">
        <f t="shared" si="8"/>
        <v>0</v>
      </c>
      <c r="AS51" s="60">
        <f t="shared" si="9"/>
        <v>0</v>
      </c>
      <c r="AT51" s="60">
        <f t="shared" si="10"/>
        <v>0</v>
      </c>
      <c r="AU51" s="60">
        <f t="shared" si="10"/>
        <v>0</v>
      </c>
      <c r="AV51" s="60">
        <f t="shared" si="10"/>
        <v>0</v>
      </c>
      <c r="AW51" s="60">
        <f t="shared" si="11"/>
        <v>0</v>
      </c>
      <c r="AX51" s="60">
        <f t="shared" si="12"/>
        <v>1</v>
      </c>
      <c r="AY51" s="60">
        <f t="shared" si="13"/>
        <v>0</v>
      </c>
      <c r="AZ51" s="59">
        <f>IF(AY51=0,'allg. Daten'!$C$18,'allg. Daten'!$C$17)</f>
        <v>30</v>
      </c>
      <c r="BA51" s="59">
        <f>IF(AY51=0,'allg. Daten'!$C$23,'allg. Daten'!$C$22)</f>
        <v>15</v>
      </c>
      <c r="BB51" s="59">
        <f t="shared" si="14"/>
        <v>0</v>
      </c>
      <c r="BC51" s="59">
        <f t="shared" si="15"/>
        <v>0</v>
      </c>
      <c r="BD51" s="60"/>
      <c r="BE51" s="60">
        <f t="shared" si="16"/>
        <v>0</v>
      </c>
      <c r="BF51" s="58">
        <f>BE51*'allg. Daten'!$C$30</f>
        <v>0</v>
      </c>
      <c r="CE51" s="47" t="str">
        <f t="shared" si="17"/>
        <v/>
      </c>
    </row>
    <row r="52" spans="1:83" ht="15" customHeight="1" x14ac:dyDescent="0.25">
      <c r="A52" s="70">
        <f t="shared" si="18"/>
        <v>43</v>
      </c>
      <c r="B52" s="74"/>
      <c r="C52" s="74"/>
      <c r="D52" s="68"/>
      <c r="E52" s="72"/>
      <c r="F52" s="67" t="str">
        <f t="shared" si="19"/>
        <v/>
      </c>
      <c r="G52" s="67"/>
      <c r="H52" s="67"/>
      <c r="I52" s="179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8"/>
      <c r="Z52" s="68"/>
      <c r="AA52" s="68"/>
      <c r="AB52" s="68"/>
      <c r="AC52" s="68"/>
      <c r="AD52" s="68"/>
      <c r="AE52" s="56">
        <f t="shared" si="0"/>
        <v>0</v>
      </c>
      <c r="AF52" s="69"/>
      <c r="AG52" s="65"/>
      <c r="AH52" s="58">
        <f t="shared" si="1"/>
        <v>0</v>
      </c>
      <c r="AI52" s="59">
        <f t="shared" si="2"/>
        <v>0</v>
      </c>
      <c r="AJ52" s="60">
        <f t="shared" si="3"/>
        <v>0</v>
      </c>
      <c r="AK52" s="60">
        <f t="shared" si="4"/>
        <v>0</v>
      </c>
      <c r="AL52" s="60"/>
      <c r="AM52" s="60">
        <f t="shared" si="5"/>
        <v>0</v>
      </c>
      <c r="AN52" s="59">
        <f>AM52*'allg. Daten'!$C$19</f>
        <v>0</v>
      </c>
      <c r="AO52" s="60">
        <f t="shared" si="6"/>
        <v>0</v>
      </c>
      <c r="AP52" s="59">
        <f>IF(AO52=0,0,IF($AM$4&lt;5,'allg. Daten'!$C$27,0))</f>
        <v>0</v>
      </c>
      <c r="AQ52" s="60">
        <f t="shared" si="7"/>
        <v>0</v>
      </c>
      <c r="AR52" s="60">
        <f t="shared" si="8"/>
        <v>0</v>
      </c>
      <c r="AS52" s="60">
        <f t="shared" si="9"/>
        <v>0</v>
      </c>
      <c r="AT52" s="60">
        <f t="shared" si="10"/>
        <v>0</v>
      </c>
      <c r="AU52" s="60">
        <f t="shared" si="10"/>
        <v>0</v>
      </c>
      <c r="AV52" s="60">
        <f t="shared" si="10"/>
        <v>0</v>
      </c>
      <c r="AW52" s="60">
        <f t="shared" si="11"/>
        <v>0</v>
      </c>
      <c r="AX52" s="60">
        <f t="shared" si="12"/>
        <v>1</v>
      </c>
      <c r="AY52" s="60">
        <f t="shared" si="13"/>
        <v>0</v>
      </c>
      <c r="AZ52" s="59">
        <f>IF(AY52=0,'allg. Daten'!$C$18,'allg. Daten'!$C$17)</f>
        <v>30</v>
      </c>
      <c r="BA52" s="59">
        <f>IF(AY52=0,'allg. Daten'!$C$23,'allg. Daten'!$C$22)</f>
        <v>15</v>
      </c>
      <c r="BB52" s="59">
        <f t="shared" si="14"/>
        <v>0</v>
      </c>
      <c r="BC52" s="59">
        <f t="shared" si="15"/>
        <v>0</v>
      </c>
      <c r="BD52" s="60"/>
      <c r="BE52" s="60">
        <f t="shared" si="16"/>
        <v>0</v>
      </c>
      <c r="BF52" s="58">
        <f>BE52*'allg. Daten'!$C$30</f>
        <v>0</v>
      </c>
      <c r="CE52" s="47" t="str">
        <f t="shared" si="17"/>
        <v/>
      </c>
    </row>
    <row r="53" spans="1:83" ht="15" customHeight="1" x14ac:dyDescent="0.25">
      <c r="A53" s="70">
        <f t="shared" si="18"/>
        <v>44</v>
      </c>
      <c r="B53" s="74"/>
      <c r="C53" s="74"/>
      <c r="D53" s="68"/>
      <c r="E53" s="72"/>
      <c r="F53" s="67" t="str">
        <f t="shared" si="19"/>
        <v/>
      </c>
      <c r="G53" s="67"/>
      <c r="H53" s="67"/>
      <c r="I53" s="179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8"/>
      <c r="Z53" s="68"/>
      <c r="AA53" s="68"/>
      <c r="AB53" s="68"/>
      <c r="AC53" s="68"/>
      <c r="AD53" s="68"/>
      <c r="AE53" s="56">
        <f t="shared" si="0"/>
        <v>0</v>
      </c>
      <c r="AF53" s="69"/>
      <c r="AG53" s="65"/>
      <c r="AH53" s="58">
        <f t="shared" si="1"/>
        <v>0</v>
      </c>
      <c r="AI53" s="59">
        <f t="shared" si="2"/>
        <v>0</v>
      </c>
      <c r="AJ53" s="60">
        <f t="shared" si="3"/>
        <v>0</v>
      </c>
      <c r="AK53" s="60">
        <f t="shared" si="4"/>
        <v>0</v>
      </c>
      <c r="AL53" s="60"/>
      <c r="AM53" s="60">
        <f t="shared" si="5"/>
        <v>0</v>
      </c>
      <c r="AN53" s="59">
        <f>AM53*'allg. Daten'!$C$19</f>
        <v>0</v>
      </c>
      <c r="AO53" s="60">
        <f t="shared" si="6"/>
        <v>0</v>
      </c>
      <c r="AP53" s="59">
        <f>IF(AO53=0,0,IF($AM$4&lt;5,'allg. Daten'!$C$27,0))</f>
        <v>0</v>
      </c>
      <c r="AQ53" s="60">
        <f t="shared" si="7"/>
        <v>0</v>
      </c>
      <c r="AR53" s="60">
        <f t="shared" si="8"/>
        <v>0</v>
      </c>
      <c r="AS53" s="60">
        <f t="shared" si="9"/>
        <v>0</v>
      </c>
      <c r="AT53" s="60">
        <f t="shared" si="10"/>
        <v>0</v>
      </c>
      <c r="AU53" s="60">
        <f t="shared" si="10"/>
        <v>0</v>
      </c>
      <c r="AV53" s="60">
        <f t="shared" si="10"/>
        <v>0</v>
      </c>
      <c r="AW53" s="60">
        <f t="shared" si="11"/>
        <v>0</v>
      </c>
      <c r="AX53" s="60">
        <f t="shared" si="12"/>
        <v>1</v>
      </c>
      <c r="AY53" s="60">
        <f t="shared" si="13"/>
        <v>0</v>
      </c>
      <c r="AZ53" s="59">
        <f>IF(AY53=0,'allg. Daten'!$C$18,'allg. Daten'!$C$17)</f>
        <v>30</v>
      </c>
      <c r="BA53" s="59">
        <f>IF(AY53=0,'allg. Daten'!$C$23,'allg. Daten'!$C$22)</f>
        <v>15</v>
      </c>
      <c r="BB53" s="59">
        <f t="shared" si="14"/>
        <v>0</v>
      </c>
      <c r="BC53" s="59">
        <f t="shared" si="15"/>
        <v>0</v>
      </c>
      <c r="BD53" s="60"/>
      <c r="BE53" s="60">
        <f t="shared" si="16"/>
        <v>0</v>
      </c>
      <c r="BF53" s="58">
        <f>BE53*'allg. Daten'!$C$30</f>
        <v>0</v>
      </c>
      <c r="CE53" s="47" t="str">
        <f t="shared" si="17"/>
        <v/>
      </c>
    </row>
    <row r="54" spans="1:83" ht="15" customHeight="1" x14ac:dyDescent="0.25">
      <c r="A54" s="70">
        <f t="shared" si="18"/>
        <v>45</v>
      </c>
      <c r="B54" s="74"/>
      <c r="C54" s="75"/>
      <c r="D54" s="68"/>
      <c r="E54" s="72"/>
      <c r="F54" s="67" t="str">
        <f t="shared" si="19"/>
        <v/>
      </c>
      <c r="G54" s="67"/>
      <c r="H54" s="67"/>
      <c r="I54" s="179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8"/>
      <c r="Z54" s="68"/>
      <c r="AA54" s="68"/>
      <c r="AB54" s="68"/>
      <c r="AC54" s="68"/>
      <c r="AD54" s="68"/>
      <c r="AE54" s="56">
        <f t="shared" si="0"/>
        <v>0</v>
      </c>
      <c r="AF54" s="69"/>
      <c r="AG54" s="65"/>
      <c r="AH54" s="58">
        <f t="shared" si="1"/>
        <v>0</v>
      </c>
      <c r="AI54" s="59">
        <f t="shared" si="2"/>
        <v>0</v>
      </c>
      <c r="AJ54" s="60">
        <f t="shared" si="3"/>
        <v>0</v>
      </c>
      <c r="AK54" s="60">
        <f t="shared" si="4"/>
        <v>0</v>
      </c>
      <c r="AL54" s="60"/>
      <c r="AM54" s="60">
        <f t="shared" si="5"/>
        <v>0</v>
      </c>
      <c r="AN54" s="59">
        <f>AM54*'allg. Daten'!$C$19</f>
        <v>0</v>
      </c>
      <c r="AO54" s="60">
        <f t="shared" si="6"/>
        <v>0</v>
      </c>
      <c r="AP54" s="59">
        <f>IF(AO54=0,0,IF($AM$4&lt;5,'allg. Daten'!$C$27,0))</f>
        <v>0</v>
      </c>
      <c r="AQ54" s="60">
        <f t="shared" si="7"/>
        <v>0</v>
      </c>
      <c r="AR54" s="60">
        <f t="shared" si="8"/>
        <v>0</v>
      </c>
      <c r="AS54" s="60">
        <f t="shared" si="9"/>
        <v>0</v>
      </c>
      <c r="AT54" s="60">
        <f t="shared" si="10"/>
        <v>0</v>
      </c>
      <c r="AU54" s="60">
        <f t="shared" si="10"/>
        <v>0</v>
      </c>
      <c r="AV54" s="60">
        <f t="shared" si="10"/>
        <v>0</v>
      </c>
      <c r="AW54" s="60">
        <f t="shared" si="11"/>
        <v>0</v>
      </c>
      <c r="AX54" s="60">
        <f t="shared" si="12"/>
        <v>1</v>
      </c>
      <c r="AY54" s="60">
        <f t="shared" si="13"/>
        <v>0</v>
      </c>
      <c r="AZ54" s="59">
        <f>IF(AY54=0,'allg. Daten'!$C$18,'allg. Daten'!$C$17)</f>
        <v>30</v>
      </c>
      <c r="BA54" s="59">
        <f>IF(AY54=0,'allg. Daten'!$C$23,'allg. Daten'!$C$22)</f>
        <v>15</v>
      </c>
      <c r="BB54" s="59">
        <f t="shared" si="14"/>
        <v>0</v>
      </c>
      <c r="BC54" s="59">
        <f t="shared" si="15"/>
        <v>0</v>
      </c>
      <c r="BD54" s="60"/>
      <c r="BE54" s="60">
        <f t="shared" si="16"/>
        <v>0</v>
      </c>
      <c r="BF54" s="58">
        <f>BE54*'allg. Daten'!$C$30</f>
        <v>0</v>
      </c>
      <c r="CE54" s="47" t="str">
        <f t="shared" si="17"/>
        <v/>
      </c>
    </row>
    <row r="55" spans="1:83" ht="15" customHeight="1" x14ac:dyDescent="0.25">
      <c r="A55" s="70">
        <f t="shared" si="18"/>
        <v>46</v>
      </c>
      <c r="B55" s="74"/>
      <c r="C55" s="74"/>
      <c r="D55" s="68"/>
      <c r="E55" s="72"/>
      <c r="F55" s="67" t="str">
        <f t="shared" si="19"/>
        <v/>
      </c>
      <c r="G55" s="67"/>
      <c r="H55" s="67"/>
      <c r="I55" s="179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8"/>
      <c r="Z55" s="68"/>
      <c r="AA55" s="68"/>
      <c r="AB55" s="68"/>
      <c r="AC55" s="68"/>
      <c r="AD55" s="68"/>
      <c r="AE55" s="56">
        <f t="shared" si="0"/>
        <v>0</v>
      </c>
      <c r="AF55" s="69"/>
      <c r="AG55" s="65"/>
      <c r="AH55" s="58">
        <f t="shared" si="1"/>
        <v>0</v>
      </c>
      <c r="AI55" s="59">
        <f t="shared" si="2"/>
        <v>0</v>
      </c>
      <c r="AJ55" s="60">
        <f t="shared" si="3"/>
        <v>0</v>
      </c>
      <c r="AK55" s="60">
        <f t="shared" si="4"/>
        <v>0</v>
      </c>
      <c r="AL55" s="60"/>
      <c r="AM55" s="60">
        <f t="shared" si="5"/>
        <v>0</v>
      </c>
      <c r="AN55" s="59">
        <f>AM55*'allg. Daten'!$C$19</f>
        <v>0</v>
      </c>
      <c r="AO55" s="60">
        <f t="shared" si="6"/>
        <v>0</v>
      </c>
      <c r="AP55" s="59">
        <f>IF(AO55=0,0,IF($AM$4&lt;5,'allg. Daten'!$C$27,0))</f>
        <v>0</v>
      </c>
      <c r="AQ55" s="60">
        <f t="shared" si="7"/>
        <v>0</v>
      </c>
      <c r="AR55" s="60">
        <f t="shared" si="8"/>
        <v>0</v>
      </c>
      <c r="AS55" s="60">
        <f t="shared" si="9"/>
        <v>0</v>
      </c>
      <c r="AT55" s="60">
        <f t="shared" si="10"/>
        <v>0</v>
      </c>
      <c r="AU55" s="60">
        <f t="shared" si="10"/>
        <v>0</v>
      </c>
      <c r="AV55" s="60">
        <f t="shared" si="10"/>
        <v>0</v>
      </c>
      <c r="AW55" s="60">
        <f t="shared" si="11"/>
        <v>0</v>
      </c>
      <c r="AX55" s="60">
        <f t="shared" si="12"/>
        <v>1</v>
      </c>
      <c r="AY55" s="60">
        <f t="shared" si="13"/>
        <v>0</v>
      </c>
      <c r="AZ55" s="59">
        <f>IF(AY55=0,'allg. Daten'!$C$18,'allg. Daten'!$C$17)</f>
        <v>30</v>
      </c>
      <c r="BA55" s="59">
        <f>IF(AY55=0,'allg. Daten'!$C$23,'allg. Daten'!$C$22)</f>
        <v>15</v>
      </c>
      <c r="BB55" s="59">
        <f t="shared" si="14"/>
        <v>0</v>
      </c>
      <c r="BC55" s="59">
        <f t="shared" si="15"/>
        <v>0</v>
      </c>
      <c r="BD55" s="60"/>
      <c r="BE55" s="60">
        <f t="shared" si="16"/>
        <v>0</v>
      </c>
      <c r="BF55" s="58">
        <f>BE55*'allg. Daten'!$C$30</f>
        <v>0</v>
      </c>
      <c r="CE55" s="47" t="str">
        <f t="shared" si="17"/>
        <v/>
      </c>
    </row>
    <row r="56" spans="1:83" ht="15" customHeight="1" x14ac:dyDescent="0.25">
      <c r="A56" s="70">
        <f t="shared" si="18"/>
        <v>47</v>
      </c>
      <c r="B56" s="76"/>
      <c r="C56" s="74"/>
      <c r="D56" s="68"/>
      <c r="E56" s="72"/>
      <c r="F56" s="67" t="str">
        <f t="shared" si="19"/>
        <v/>
      </c>
      <c r="G56" s="67"/>
      <c r="H56" s="67"/>
      <c r="I56" s="179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8"/>
      <c r="Z56" s="68"/>
      <c r="AA56" s="68"/>
      <c r="AB56" s="68"/>
      <c r="AC56" s="68"/>
      <c r="AD56" s="68"/>
      <c r="AE56" s="56">
        <f t="shared" si="0"/>
        <v>0</v>
      </c>
      <c r="AF56" s="69"/>
      <c r="AG56" s="65"/>
      <c r="AH56" s="58">
        <f t="shared" si="1"/>
        <v>0</v>
      </c>
      <c r="AI56" s="59">
        <f t="shared" si="2"/>
        <v>0</v>
      </c>
      <c r="AJ56" s="60">
        <f t="shared" si="3"/>
        <v>0</v>
      </c>
      <c r="AK56" s="60">
        <f t="shared" si="4"/>
        <v>0</v>
      </c>
      <c r="AL56" s="60"/>
      <c r="AM56" s="60">
        <f t="shared" si="5"/>
        <v>0</v>
      </c>
      <c r="AN56" s="59">
        <f>AM56*'allg. Daten'!$C$19</f>
        <v>0</v>
      </c>
      <c r="AO56" s="60">
        <f t="shared" si="6"/>
        <v>0</v>
      </c>
      <c r="AP56" s="59">
        <f>IF(AO56=0,0,IF($AM$4&lt;5,'allg. Daten'!$C$27,0))</f>
        <v>0</v>
      </c>
      <c r="AQ56" s="60">
        <f t="shared" si="7"/>
        <v>0</v>
      </c>
      <c r="AR56" s="60">
        <f t="shared" si="8"/>
        <v>0</v>
      </c>
      <c r="AS56" s="60">
        <f t="shared" si="9"/>
        <v>0</v>
      </c>
      <c r="AT56" s="60">
        <f t="shared" si="10"/>
        <v>0</v>
      </c>
      <c r="AU56" s="60">
        <f t="shared" si="10"/>
        <v>0</v>
      </c>
      <c r="AV56" s="60">
        <f t="shared" si="10"/>
        <v>0</v>
      </c>
      <c r="AW56" s="60">
        <f t="shared" si="11"/>
        <v>0</v>
      </c>
      <c r="AX56" s="60">
        <f t="shared" si="12"/>
        <v>1</v>
      </c>
      <c r="AY56" s="60">
        <f t="shared" si="13"/>
        <v>0</v>
      </c>
      <c r="AZ56" s="59">
        <f>IF(AY56=0,'allg. Daten'!$C$18,'allg. Daten'!$C$17)</f>
        <v>30</v>
      </c>
      <c r="BA56" s="59">
        <f>IF(AY56=0,'allg. Daten'!$C$23,'allg. Daten'!$C$22)</f>
        <v>15</v>
      </c>
      <c r="BB56" s="59">
        <f t="shared" si="14"/>
        <v>0</v>
      </c>
      <c r="BC56" s="59">
        <f t="shared" si="15"/>
        <v>0</v>
      </c>
      <c r="BD56" s="60"/>
      <c r="BE56" s="60">
        <f t="shared" si="16"/>
        <v>0</v>
      </c>
      <c r="BF56" s="58">
        <f>BE56*'allg. Daten'!$C$30</f>
        <v>0</v>
      </c>
      <c r="CE56" s="47" t="str">
        <f t="shared" si="17"/>
        <v/>
      </c>
    </row>
    <row r="57" spans="1:83" ht="15" customHeight="1" x14ac:dyDescent="0.25">
      <c r="A57" s="70">
        <f t="shared" si="18"/>
        <v>48</v>
      </c>
      <c r="B57" s="71"/>
      <c r="C57" s="71"/>
      <c r="D57" s="68"/>
      <c r="E57" s="72"/>
      <c r="F57" s="67" t="str">
        <f t="shared" si="19"/>
        <v/>
      </c>
      <c r="G57" s="67"/>
      <c r="H57" s="67"/>
      <c r="I57" s="179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8"/>
      <c r="Z57" s="68"/>
      <c r="AA57" s="68"/>
      <c r="AB57" s="68"/>
      <c r="AC57" s="68"/>
      <c r="AD57" s="68"/>
      <c r="AE57" s="56">
        <f t="shared" si="0"/>
        <v>0</v>
      </c>
      <c r="AF57" s="69"/>
      <c r="AG57" s="65"/>
      <c r="AH57" s="58">
        <f t="shared" si="1"/>
        <v>0</v>
      </c>
      <c r="AI57" s="59">
        <f t="shared" si="2"/>
        <v>0</v>
      </c>
      <c r="AJ57" s="60">
        <f t="shared" si="3"/>
        <v>0</v>
      </c>
      <c r="AK57" s="60">
        <f t="shared" si="4"/>
        <v>0</v>
      </c>
      <c r="AL57" s="60"/>
      <c r="AM57" s="60">
        <f t="shared" si="5"/>
        <v>0</v>
      </c>
      <c r="AN57" s="59">
        <f>AM57*'allg. Daten'!$C$19</f>
        <v>0</v>
      </c>
      <c r="AO57" s="60">
        <f t="shared" si="6"/>
        <v>0</v>
      </c>
      <c r="AP57" s="59">
        <f>IF(AO57=0,0,IF($AM$4&lt;5,'allg. Daten'!$C$27,0))</f>
        <v>0</v>
      </c>
      <c r="AQ57" s="60">
        <f t="shared" si="7"/>
        <v>0</v>
      </c>
      <c r="AR57" s="60">
        <f t="shared" si="8"/>
        <v>0</v>
      </c>
      <c r="AS57" s="60">
        <f t="shared" si="9"/>
        <v>0</v>
      </c>
      <c r="AT57" s="60">
        <f t="shared" si="10"/>
        <v>0</v>
      </c>
      <c r="AU57" s="60">
        <f t="shared" si="10"/>
        <v>0</v>
      </c>
      <c r="AV57" s="60">
        <f t="shared" si="10"/>
        <v>0</v>
      </c>
      <c r="AW57" s="60">
        <f t="shared" si="11"/>
        <v>0</v>
      </c>
      <c r="AX57" s="60">
        <f t="shared" si="12"/>
        <v>1</v>
      </c>
      <c r="AY57" s="60">
        <f t="shared" si="13"/>
        <v>0</v>
      </c>
      <c r="AZ57" s="59">
        <f>IF(AY57=0,'allg. Daten'!$C$18,'allg. Daten'!$C$17)</f>
        <v>30</v>
      </c>
      <c r="BA57" s="59">
        <f>IF(AY57=0,'allg. Daten'!$C$23,'allg. Daten'!$C$22)</f>
        <v>15</v>
      </c>
      <c r="BB57" s="59">
        <f t="shared" si="14"/>
        <v>0</v>
      </c>
      <c r="BC57" s="59">
        <f t="shared" si="15"/>
        <v>0</v>
      </c>
      <c r="BD57" s="60"/>
      <c r="BE57" s="60">
        <f t="shared" si="16"/>
        <v>0</v>
      </c>
      <c r="BF57" s="58">
        <f>BE57*'allg. Daten'!$C$30</f>
        <v>0</v>
      </c>
      <c r="CE57" s="47" t="str">
        <f t="shared" si="17"/>
        <v/>
      </c>
    </row>
    <row r="58" spans="1:83" ht="15" customHeight="1" x14ac:dyDescent="0.25">
      <c r="A58" s="70">
        <f t="shared" si="18"/>
        <v>49</v>
      </c>
      <c r="B58" s="71"/>
      <c r="C58" s="71"/>
      <c r="D58" s="68"/>
      <c r="E58" s="72"/>
      <c r="F58" s="67" t="str">
        <f t="shared" si="19"/>
        <v/>
      </c>
      <c r="G58" s="67"/>
      <c r="H58" s="67"/>
      <c r="I58" s="179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8"/>
      <c r="Z58" s="68"/>
      <c r="AA58" s="68"/>
      <c r="AB58" s="68"/>
      <c r="AC58" s="68"/>
      <c r="AD58" s="68"/>
      <c r="AE58" s="56">
        <f t="shared" si="0"/>
        <v>0</v>
      </c>
      <c r="AF58" s="69"/>
      <c r="AG58" s="65"/>
      <c r="AH58" s="58">
        <f t="shared" si="1"/>
        <v>0</v>
      </c>
      <c r="AI58" s="59">
        <f t="shared" si="2"/>
        <v>0</v>
      </c>
      <c r="AJ58" s="60">
        <f t="shared" si="3"/>
        <v>0</v>
      </c>
      <c r="AK58" s="60">
        <f t="shared" si="4"/>
        <v>0</v>
      </c>
      <c r="AL58" s="60"/>
      <c r="AM58" s="60">
        <f t="shared" si="5"/>
        <v>0</v>
      </c>
      <c r="AN58" s="59">
        <f>AM58*'allg. Daten'!$C$19</f>
        <v>0</v>
      </c>
      <c r="AO58" s="60">
        <f t="shared" si="6"/>
        <v>0</v>
      </c>
      <c r="AP58" s="59">
        <f>IF(AO58=0,0,IF($AM$4&lt;5,'allg. Daten'!$C$27,0))</f>
        <v>0</v>
      </c>
      <c r="AQ58" s="60">
        <f t="shared" si="7"/>
        <v>0</v>
      </c>
      <c r="AR58" s="60">
        <f t="shared" si="8"/>
        <v>0</v>
      </c>
      <c r="AS58" s="60">
        <f t="shared" si="9"/>
        <v>0</v>
      </c>
      <c r="AT58" s="60">
        <f t="shared" si="10"/>
        <v>0</v>
      </c>
      <c r="AU58" s="60">
        <f t="shared" si="10"/>
        <v>0</v>
      </c>
      <c r="AV58" s="60">
        <f t="shared" si="10"/>
        <v>0</v>
      </c>
      <c r="AW58" s="60">
        <f t="shared" si="11"/>
        <v>0</v>
      </c>
      <c r="AX58" s="60">
        <f t="shared" si="12"/>
        <v>1</v>
      </c>
      <c r="AY58" s="60">
        <f t="shared" si="13"/>
        <v>0</v>
      </c>
      <c r="AZ58" s="59">
        <f>IF(AY58=0,'allg. Daten'!$C$18,'allg. Daten'!$C$17)</f>
        <v>30</v>
      </c>
      <c r="BA58" s="59">
        <f>IF(AY58=0,'allg. Daten'!$C$23,'allg. Daten'!$C$22)</f>
        <v>15</v>
      </c>
      <c r="BB58" s="59">
        <f t="shared" si="14"/>
        <v>0</v>
      </c>
      <c r="BC58" s="59">
        <f t="shared" si="15"/>
        <v>0</v>
      </c>
      <c r="BD58" s="60"/>
      <c r="BE58" s="60">
        <f t="shared" si="16"/>
        <v>0</v>
      </c>
      <c r="BF58" s="58">
        <f>BE58*'allg. Daten'!$C$30</f>
        <v>0</v>
      </c>
      <c r="CE58" s="47" t="str">
        <f t="shared" si="17"/>
        <v/>
      </c>
    </row>
    <row r="59" spans="1:83" ht="15" customHeight="1" x14ac:dyDescent="0.25">
      <c r="A59" s="70">
        <f t="shared" si="18"/>
        <v>50</v>
      </c>
      <c r="B59" s="71"/>
      <c r="C59" s="71"/>
      <c r="D59" s="68"/>
      <c r="E59" s="72"/>
      <c r="F59" s="67" t="str">
        <f t="shared" si="19"/>
        <v/>
      </c>
      <c r="G59" s="67"/>
      <c r="H59" s="67"/>
      <c r="I59" s="179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8"/>
      <c r="Z59" s="68"/>
      <c r="AA59" s="68"/>
      <c r="AB59" s="68"/>
      <c r="AC59" s="68"/>
      <c r="AD59" s="68"/>
      <c r="AE59" s="56">
        <f t="shared" si="0"/>
        <v>0</v>
      </c>
      <c r="AF59" s="69"/>
      <c r="AG59" s="65"/>
      <c r="AH59" s="58">
        <f t="shared" si="1"/>
        <v>0</v>
      </c>
      <c r="AI59" s="59">
        <f t="shared" si="2"/>
        <v>0</v>
      </c>
      <c r="AJ59" s="60">
        <f t="shared" si="3"/>
        <v>0</v>
      </c>
      <c r="AK59" s="60">
        <f t="shared" si="4"/>
        <v>0</v>
      </c>
      <c r="AL59" s="60"/>
      <c r="AM59" s="60">
        <f t="shared" si="5"/>
        <v>0</v>
      </c>
      <c r="AN59" s="59">
        <f>AM59*'allg. Daten'!$C$19</f>
        <v>0</v>
      </c>
      <c r="AO59" s="60">
        <f t="shared" si="6"/>
        <v>0</v>
      </c>
      <c r="AP59" s="59">
        <f>IF(AO59=0,0,IF($AM$4&lt;5,'allg. Daten'!$C$27,0))</f>
        <v>0</v>
      </c>
      <c r="AQ59" s="60">
        <f t="shared" si="7"/>
        <v>0</v>
      </c>
      <c r="AR59" s="60">
        <f t="shared" si="8"/>
        <v>0</v>
      </c>
      <c r="AS59" s="60">
        <f t="shared" si="9"/>
        <v>0</v>
      </c>
      <c r="AT59" s="60">
        <f t="shared" si="10"/>
        <v>0</v>
      </c>
      <c r="AU59" s="60">
        <f t="shared" si="10"/>
        <v>0</v>
      </c>
      <c r="AV59" s="60">
        <f t="shared" si="10"/>
        <v>0</v>
      </c>
      <c r="AW59" s="60">
        <f t="shared" si="11"/>
        <v>0</v>
      </c>
      <c r="AX59" s="60">
        <f t="shared" si="12"/>
        <v>1</v>
      </c>
      <c r="AY59" s="60">
        <f t="shared" si="13"/>
        <v>0</v>
      </c>
      <c r="AZ59" s="59">
        <f>IF(AY59=0,'allg. Daten'!$C$18,'allg. Daten'!$C$17)</f>
        <v>30</v>
      </c>
      <c r="BA59" s="59">
        <f>IF(AY59=0,'allg. Daten'!$C$23,'allg. Daten'!$C$22)</f>
        <v>15</v>
      </c>
      <c r="BB59" s="59">
        <f t="shared" si="14"/>
        <v>0</v>
      </c>
      <c r="BC59" s="59">
        <f t="shared" si="15"/>
        <v>0</v>
      </c>
      <c r="BD59" s="60"/>
      <c r="BE59" s="60">
        <f t="shared" si="16"/>
        <v>0</v>
      </c>
      <c r="BF59" s="58">
        <f>BE59*'allg. Daten'!$C$30</f>
        <v>0</v>
      </c>
      <c r="CE59" s="47" t="str">
        <f t="shared" si="17"/>
        <v/>
      </c>
    </row>
    <row r="60" spans="1:83" ht="15" customHeight="1" x14ac:dyDescent="0.25">
      <c r="A60" s="70">
        <f t="shared" si="18"/>
        <v>51</v>
      </c>
      <c r="B60" s="71"/>
      <c r="C60" s="71"/>
      <c r="D60" s="68"/>
      <c r="E60" s="72"/>
      <c r="F60" s="67" t="str">
        <f t="shared" si="19"/>
        <v/>
      </c>
      <c r="G60" s="67"/>
      <c r="H60" s="67"/>
      <c r="I60" s="179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  <c r="Z60" s="68"/>
      <c r="AA60" s="68"/>
      <c r="AB60" s="68"/>
      <c r="AC60" s="68"/>
      <c r="AD60" s="68"/>
      <c r="AE60" s="56">
        <f t="shared" si="0"/>
        <v>0</v>
      </c>
      <c r="AF60" s="69"/>
      <c r="AG60" s="65"/>
      <c r="AH60" s="58">
        <f t="shared" si="1"/>
        <v>0</v>
      </c>
      <c r="AI60" s="59">
        <f t="shared" si="2"/>
        <v>0</v>
      </c>
      <c r="AJ60" s="60">
        <f t="shared" si="3"/>
        <v>0</v>
      </c>
      <c r="AK60" s="60">
        <f t="shared" si="4"/>
        <v>0</v>
      </c>
      <c r="AL60" s="60"/>
      <c r="AM60" s="60">
        <f t="shared" si="5"/>
        <v>0</v>
      </c>
      <c r="AN60" s="59">
        <f>AM60*'allg. Daten'!$C$19</f>
        <v>0</v>
      </c>
      <c r="AO60" s="60">
        <f t="shared" si="6"/>
        <v>0</v>
      </c>
      <c r="AP60" s="59">
        <f>IF(AO60=0,0,IF($AM$4&lt;5,'allg. Daten'!$C$27,0))</f>
        <v>0</v>
      </c>
      <c r="AQ60" s="60">
        <f t="shared" si="7"/>
        <v>0</v>
      </c>
      <c r="AR60" s="60">
        <f t="shared" si="8"/>
        <v>0</v>
      </c>
      <c r="AS60" s="60">
        <f t="shared" si="9"/>
        <v>0</v>
      </c>
      <c r="AT60" s="60">
        <f t="shared" si="10"/>
        <v>0</v>
      </c>
      <c r="AU60" s="60">
        <f t="shared" si="10"/>
        <v>0</v>
      </c>
      <c r="AV60" s="60">
        <f t="shared" si="10"/>
        <v>0</v>
      </c>
      <c r="AW60" s="60">
        <f t="shared" si="11"/>
        <v>0</v>
      </c>
      <c r="AX60" s="60">
        <f t="shared" si="12"/>
        <v>1</v>
      </c>
      <c r="AY60" s="60">
        <f t="shared" si="13"/>
        <v>0</v>
      </c>
      <c r="AZ60" s="59">
        <f>IF(AY60=0,'allg. Daten'!$C$18,'allg. Daten'!$C$17)</f>
        <v>30</v>
      </c>
      <c r="BA60" s="59">
        <f>IF(AY60=0,'allg. Daten'!$C$23,'allg. Daten'!$C$22)</f>
        <v>15</v>
      </c>
      <c r="BB60" s="59">
        <f t="shared" si="14"/>
        <v>0</v>
      </c>
      <c r="BC60" s="59">
        <f t="shared" si="15"/>
        <v>0</v>
      </c>
      <c r="BD60" s="60"/>
      <c r="BE60" s="60">
        <f t="shared" si="16"/>
        <v>0</v>
      </c>
      <c r="BF60" s="58">
        <f>BE60*'allg. Daten'!$C$30</f>
        <v>0</v>
      </c>
      <c r="CE60" s="47" t="str">
        <f t="shared" si="17"/>
        <v/>
      </c>
    </row>
    <row r="61" spans="1:83" ht="15" customHeight="1" x14ac:dyDescent="0.25">
      <c r="A61" s="70">
        <f t="shared" si="18"/>
        <v>52</v>
      </c>
      <c r="B61" s="71"/>
      <c r="C61" s="71"/>
      <c r="D61" s="68"/>
      <c r="E61" s="72"/>
      <c r="F61" s="67" t="str">
        <f t="shared" si="19"/>
        <v/>
      </c>
      <c r="G61" s="67"/>
      <c r="H61" s="67"/>
      <c r="I61" s="179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8"/>
      <c r="AA61" s="68"/>
      <c r="AB61" s="68"/>
      <c r="AC61" s="68"/>
      <c r="AD61" s="68"/>
      <c r="AE61" s="56">
        <f t="shared" si="0"/>
        <v>0</v>
      </c>
      <c r="AF61" s="69"/>
      <c r="AG61" s="65"/>
      <c r="AH61" s="58">
        <f t="shared" si="1"/>
        <v>0</v>
      </c>
      <c r="AI61" s="59">
        <f t="shared" si="2"/>
        <v>0</v>
      </c>
      <c r="AJ61" s="60">
        <f t="shared" si="3"/>
        <v>0</v>
      </c>
      <c r="AK61" s="60">
        <f t="shared" si="4"/>
        <v>0</v>
      </c>
      <c r="AL61" s="60"/>
      <c r="AM61" s="60">
        <f t="shared" si="5"/>
        <v>0</v>
      </c>
      <c r="AN61" s="59">
        <f>AM61*'allg. Daten'!$C$19</f>
        <v>0</v>
      </c>
      <c r="AO61" s="60">
        <f t="shared" si="6"/>
        <v>0</v>
      </c>
      <c r="AP61" s="59">
        <f>IF(AO61=0,0,IF($AM$4&lt;5,'allg. Daten'!$C$27,0))</f>
        <v>0</v>
      </c>
      <c r="AQ61" s="60">
        <f t="shared" si="7"/>
        <v>0</v>
      </c>
      <c r="AR61" s="60">
        <f t="shared" si="8"/>
        <v>0</v>
      </c>
      <c r="AS61" s="60">
        <f t="shared" si="9"/>
        <v>0</v>
      </c>
      <c r="AT61" s="60">
        <f t="shared" si="10"/>
        <v>0</v>
      </c>
      <c r="AU61" s="60">
        <f t="shared" si="10"/>
        <v>0</v>
      </c>
      <c r="AV61" s="60">
        <f t="shared" si="10"/>
        <v>0</v>
      </c>
      <c r="AW61" s="60">
        <f t="shared" si="11"/>
        <v>0</v>
      </c>
      <c r="AX61" s="60">
        <f t="shared" si="12"/>
        <v>1</v>
      </c>
      <c r="AY61" s="60">
        <f t="shared" si="13"/>
        <v>0</v>
      </c>
      <c r="AZ61" s="59">
        <f>IF(AY61=0,'allg. Daten'!$C$18,'allg. Daten'!$C$17)</f>
        <v>30</v>
      </c>
      <c r="BA61" s="59">
        <f>IF(AY61=0,'allg. Daten'!$C$23,'allg. Daten'!$C$22)</f>
        <v>15</v>
      </c>
      <c r="BB61" s="59">
        <f t="shared" si="14"/>
        <v>0</v>
      </c>
      <c r="BC61" s="59">
        <f t="shared" si="15"/>
        <v>0</v>
      </c>
      <c r="BD61" s="60"/>
      <c r="BE61" s="60">
        <f t="shared" si="16"/>
        <v>0</v>
      </c>
      <c r="BF61" s="58">
        <f>BE61*'allg. Daten'!$C$30</f>
        <v>0</v>
      </c>
      <c r="CE61" s="47" t="str">
        <f t="shared" si="17"/>
        <v/>
      </c>
    </row>
    <row r="62" spans="1:83" ht="15" customHeight="1" x14ac:dyDescent="0.25">
      <c r="A62" s="70">
        <f t="shared" si="18"/>
        <v>53</v>
      </c>
      <c r="B62" s="71"/>
      <c r="C62" s="71"/>
      <c r="D62" s="68"/>
      <c r="E62" s="72"/>
      <c r="F62" s="67" t="str">
        <f t="shared" si="19"/>
        <v/>
      </c>
      <c r="G62" s="67"/>
      <c r="H62" s="67"/>
      <c r="I62" s="179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8"/>
      <c r="AA62" s="68"/>
      <c r="AB62" s="68"/>
      <c r="AC62" s="68"/>
      <c r="AD62" s="68"/>
      <c r="AE62" s="56">
        <f t="shared" si="0"/>
        <v>0</v>
      </c>
      <c r="AF62" s="69"/>
      <c r="AG62" s="65"/>
      <c r="AH62" s="58">
        <f t="shared" si="1"/>
        <v>0</v>
      </c>
      <c r="AI62" s="59">
        <f t="shared" si="2"/>
        <v>0</v>
      </c>
      <c r="AJ62" s="60">
        <f t="shared" si="3"/>
        <v>0</v>
      </c>
      <c r="AK62" s="60">
        <f t="shared" si="4"/>
        <v>0</v>
      </c>
      <c r="AL62" s="60"/>
      <c r="AM62" s="60">
        <f t="shared" si="5"/>
        <v>0</v>
      </c>
      <c r="AN62" s="59">
        <f>AM62*'allg. Daten'!$C$19</f>
        <v>0</v>
      </c>
      <c r="AO62" s="60">
        <f t="shared" si="6"/>
        <v>0</v>
      </c>
      <c r="AP62" s="59">
        <f>IF(AO62=0,0,IF($AM$4&lt;5,'allg. Daten'!$C$27,0))</f>
        <v>0</v>
      </c>
      <c r="AQ62" s="60">
        <f t="shared" si="7"/>
        <v>0</v>
      </c>
      <c r="AR62" s="60">
        <f t="shared" si="8"/>
        <v>0</v>
      </c>
      <c r="AS62" s="60">
        <f t="shared" si="9"/>
        <v>0</v>
      </c>
      <c r="AT62" s="60">
        <f t="shared" si="10"/>
        <v>0</v>
      </c>
      <c r="AU62" s="60">
        <f t="shared" si="10"/>
        <v>0</v>
      </c>
      <c r="AV62" s="60">
        <f t="shared" si="10"/>
        <v>0</v>
      </c>
      <c r="AW62" s="60">
        <f t="shared" si="11"/>
        <v>0</v>
      </c>
      <c r="AX62" s="60">
        <f t="shared" si="12"/>
        <v>1</v>
      </c>
      <c r="AY62" s="60">
        <f t="shared" si="13"/>
        <v>0</v>
      </c>
      <c r="AZ62" s="59">
        <f>IF(AY62=0,'allg. Daten'!$C$18,'allg. Daten'!$C$17)</f>
        <v>30</v>
      </c>
      <c r="BA62" s="59">
        <f>IF(AY62=0,'allg. Daten'!$C$23,'allg. Daten'!$C$22)</f>
        <v>15</v>
      </c>
      <c r="BB62" s="59">
        <f t="shared" si="14"/>
        <v>0</v>
      </c>
      <c r="BC62" s="59">
        <f t="shared" si="15"/>
        <v>0</v>
      </c>
      <c r="BD62" s="60"/>
      <c r="BE62" s="60">
        <f t="shared" si="16"/>
        <v>0</v>
      </c>
      <c r="BF62" s="58">
        <f>BE62*'allg. Daten'!$C$30</f>
        <v>0</v>
      </c>
      <c r="CE62" s="47" t="str">
        <f t="shared" si="17"/>
        <v/>
      </c>
    </row>
    <row r="63" spans="1:83" ht="15" customHeight="1" x14ac:dyDescent="0.25">
      <c r="A63" s="70">
        <f t="shared" si="18"/>
        <v>54</v>
      </c>
      <c r="B63" s="71"/>
      <c r="C63" s="71"/>
      <c r="D63" s="68"/>
      <c r="E63" s="72"/>
      <c r="F63" s="67" t="str">
        <f t="shared" si="19"/>
        <v/>
      </c>
      <c r="G63" s="67"/>
      <c r="H63" s="67"/>
      <c r="I63" s="179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8"/>
      <c r="AA63" s="68"/>
      <c r="AB63" s="68"/>
      <c r="AC63" s="68"/>
      <c r="AD63" s="68"/>
      <c r="AE63" s="56">
        <f t="shared" si="0"/>
        <v>0</v>
      </c>
      <c r="AF63" s="69"/>
      <c r="AG63" s="65"/>
      <c r="AH63" s="58">
        <f t="shared" si="1"/>
        <v>0</v>
      </c>
      <c r="AI63" s="59">
        <f t="shared" si="2"/>
        <v>0</v>
      </c>
      <c r="AJ63" s="60">
        <f t="shared" si="3"/>
        <v>0</v>
      </c>
      <c r="AK63" s="60">
        <f t="shared" si="4"/>
        <v>0</v>
      </c>
      <c r="AL63" s="60"/>
      <c r="AM63" s="60">
        <f t="shared" si="5"/>
        <v>0</v>
      </c>
      <c r="AN63" s="59">
        <f>AM63*'allg. Daten'!$C$19</f>
        <v>0</v>
      </c>
      <c r="AO63" s="60">
        <f t="shared" si="6"/>
        <v>0</v>
      </c>
      <c r="AP63" s="59">
        <f>IF(AO63=0,0,IF($AM$4&lt;5,'allg. Daten'!$C$27,0))</f>
        <v>0</v>
      </c>
      <c r="AQ63" s="60">
        <f t="shared" si="7"/>
        <v>0</v>
      </c>
      <c r="AR63" s="60">
        <f t="shared" si="8"/>
        <v>0</v>
      </c>
      <c r="AS63" s="60">
        <f t="shared" si="9"/>
        <v>0</v>
      </c>
      <c r="AT63" s="60">
        <f t="shared" si="10"/>
        <v>0</v>
      </c>
      <c r="AU63" s="60">
        <f t="shared" si="10"/>
        <v>0</v>
      </c>
      <c r="AV63" s="60">
        <f t="shared" si="10"/>
        <v>0</v>
      </c>
      <c r="AW63" s="60">
        <f t="shared" si="11"/>
        <v>0</v>
      </c>
      <c r="AX63" s="60">
        <f t="shared" si="12"/>
        <v>1</v>
      </c>
      <c r="AY63" s="60">
        <f t="shared" si="13"/>
        <v>0</v>
      </c>
      <c r="AZ63" s="59">
        <f>IF(AY63=0,'allg. Daten'!$C$18,'allg. Daten'!$C$17)</f>
        <v>30</v>
      </c>
      <c r="BA63" s="59">
        <f>IF(AY63=0,'allg. Daten'!$C$23,'allg. Daten'!$C$22)</f>
        <v>15</v>
      </c>
      <c r="BB63" s="59">
        <f t="shared" si="14"/>
        <v>0</v>
      </c>
      <c r="BC63" s="59">
        <f t="shared" si="15"/>
        <v>0</v>
      </c>
      <c r="BD63" s="60"/>
      <c r="BE63" s="60">
        <f t="shared" si="16"/>
        <v>0</v>
      </c>
      <c r="BF63" s="58">
        <f>BE63*'allg. Daten'!$C$30</f>
        <v>0</v>
      </c>
      <c r="CE63" s="47" t="str">
        <f t="shared" si="17"/>
        <v/>
      </c>
    </row>
    <row r="64" spans="1:83" ht="15" customHeight="1" x14ac:dyDescent="0.25">
      <c r="A64" s="70">
        <f t="shared" si="18"/>
        <v>55</v>
      </c>
      <c r="B64" s="71"/>
      <c r="C64" s="71"/>
      <c r="D64" s="68"/>
      <c r="E64" s="72"/>
      <c r="F64" s="67" t="str">
        <f t="shared" si="19"/>
        <v/>
      </c>
      <c r="G64" s="67"/>
      <c r="H64" s="67"/>
      <c r="I64" s="179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8"/>
      <c r="AA64" s="68"/>
      <c r="AB64" s="68"/>
      <c r="AC64" s="68"/>
      <c r="AD64" s="68"/>
      <c r="AE64" s="56">
        <f t="shared" si="0"/>
        <v>0</v>
      </c>
      <c r="AF64" s="69"/>
      <c r="AG64" s="65"/>
      <c r="AH64" s="58">
        <f t="shared" si="1"/>
        <v>0</v>
      </c>
      <c r="AI64" s="59">
        <f t="shared" si="2"/>
        <v>0</v>
      </c>
      <c r="AJ64" s="60">
        <f t="shared" si="3"/>
        <v>0</v>
      </c>
      <c r="AK64" s="60">
        <f t="shared" si="4"/>
        <v>0</v>
      </c>
      <c r="AL64" s="60"/>
      <c r="AM64" s="60">
        <f t="shared" si="5"/>
        <v>0</v>
      </c>
      <c r="AN64" s="59">
        <f>AM64*'allg. Daten'!$C$19</f>
        <v>0</v>
      </c>
      <c r="AO64" s="60">
        <f t="shared" si="6"/>
        <v>0</v>
      </c>
      <c r="AP64" s="59">
        <f>IF(AO64=0,0,IF($AM$4&lt;5,'allg. Daten'!$C$27,0))</f>
        <v>0</v>
      </c>
      <c r="AQ64" s="60">
        <f t="shared" si="7"/>
        <v>0</v>
      </c>
      <c r="AR64" s="60">
        <f t="shared" si="8"/>
        <v>0</v>
      </c>
      <c r="AS64" s="60">
        <f t="shared" si="9"/>
        <v>0</v>
      </c>
      <c r="AT64" s="60">
        <f t="shared" si="10"/>
        <v>0</v>
      </c>
      <c r="AU64" s="60">
        <f t="shared" si="10"/>
        <v>0</v>
      </c>
      <c r="AV64" s="60">
        <f t="shared" si="10"/>
        <v>0</v>
      </c>
      <c r="AW64" s="60">
        <f t="shared" si="11"/>
        <v>0</v>
      </c>
      <c r="AX64" s="60">
        <f t="shared" si="12"/>
        <v>1</v>
      </c>
      <c r="AY64" s="60">
        <f t="shared" si="13"/>
        <v>0</v>
      </c>
      <c r="AZ64" s="59">
        <f>IF(AY64=0,'allg. Daten'!$C$18,'allg. Daten'!$C$17)</f>
        <v>30</v>
      </c>
      <c r="BA64" s="59">
        <f>IF(AY64=0,'allg. Daten'!$C$23,'allg. Daten'!$C$22)</f>
        <v>15</v>
      </c>
      <c r="BB64" s="59">
        <f t="shared" si="14"/>
        <v>0</v>
      </c>
      <c r="BC64" s="59">
        <f t="shared" si="15"/>
        <v>0</v>
      </c>
      <c r="BD64" s="60"/>
      <c r="BE64" s="60">
        <f t="shared" si="16"/>
        <v>0</v>
      </c>
      <c r="BF64" s="58">
        <f>BE64*'allg. Daten'!$C$30</f>
        <v>0</v>
      </c>
      <c r="CE64" s="47" t="str">
        <f t="shared" si="17"/>
        <v/>
      </c>
    </row>
    <row r="65" spans="1:83" ht="15" customHeight="1" x14ac:dyDescent="0.25">
      <c r="A65" s="70">
        <f t="shared" si="18"/>
        <v>56</v>
      </c>
      <c r="B65" s="71"/>
      <c r="C65" s="71"/>
      <c r="D65" s="68"/>
      <c r="E65" s="72"/>
      <c r="F65" s="67" t="str">
        <f t="shared" si="19"/>
        <v/>
      </c>
      <c r="G65" s="67"/>
      <c r="H65" s="67"/>
      <c r="I65" s="179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8"/>
      <c r="AA65" s="68"/>
      <c r="AB65" s="68"/>
      <c r="AC65" s="68"/>
      <c r="AD65" s="68"/>
      <c r="AE65" s="56">
        <f t="shared" si="0"/>
        <v>0</v>
      </c>
      <c r="AF65" s="69"/>
      <c r="AG65" s="65"/>
      <c r="AH65" s="58">
        <f t="shared" si="1"/>
        <v>0</v>
      </c>
      <c r="AI65" s="59">
        <f t="shared" si="2"/>
        <v>0</v>
      </c>
      <c r="AJ65" s="60">
        <f t="shared" si="3"/>
        <v>0</v>
      </c>
      <c r="AK65" s="60">
        <f t="shared" si="4"/>
        <v>0</v>
      </c>
      <c r="AL65" s="60"/>
      <c r="AM65" s="60">
        <f t="shared" si="5"/>
        <v>0</v>
      </c>
      <c r="AN65" s="59">
        <f>AM65*'allg. Daten'!$C$19</f>
        <v>0</v>
      </c>
      <c r="AO65" s="60">
        <f t="shared" si="6"/>
        <v>0</v>
      </c>
      <c r="AP65" s="59">
        <f>IF(AO65=0,0,IF($AM$4&lt;5,'allg. Daten'!$C$27,0))</f>
        <v>0</v>
      </c>
      <c r="AQ65" s="60">
        <f t="shared" si="7"/>
        <v>0</v>
      </c>
      <c r="AR65" s="60">
        <f t="shared" si="8"/>
        <v>0</v>
      </c>
      <c r="AS65" s="60">
        <f t="shared" si="9"/>
        <v>0</v>
      </c>
      <c r="AT65" s="60">
        <f t="shared" si="10"/>
        <v>0</v>
      </c>
      <c r="AU65" s="60">
        <f t="shared" si="10"/>
        <v>0</v>
      </c>
      <c r="AV65" s="60">
        <f t="shared" si="10"/>
        <v>0</v>
      </c>
      <c r="AW65" s="60">
        <f t="shared" si="11"/>
        <v>0</v>
      </c>
      <c r="AX65" s="60">
        <f t="shared" si="12"/>
        <v>1</v>
      </c>
      <c r="AY65" s="60">
        <f t="shared" si="13"/>
        <v>0</v>
      </c>
      <c r="AZ65" s="59">
        <f>IF(AY65=0,'allg. Daten'!$C$18,'allg. Daten'!$C$17)</f>
        <v>30</v>
      </c>
      <c r="BA65" s="59">
        <f>IF(AY65=0,'allg. Daten'!$C$23,'allg. Daten'!$C$22)</f>
        <v>15</v>
      </c>
      <c r="BB65" s="59">
        <f t="shared" si="14"/>
        <v>0</v>
      </c>
      <c r="BC65" s="59">
        <f t="shared" si="15"/>
        <v>0</v>
      </c>
      <c r="BD65" s="60"/>
      <c r="BE65" s="60">
        <f t="shared" si="16"/>
        <v>0</v>
      </c>
      <c r="BF65" s="58">
        <f>BE65*'allg. Daten'!$C$30</f>
        <v>0</v>
      </c>
      <c r="CE65" s="47" t="str">
        <f t="shared" si="17"/>
        <v/>
      </c>
    </row>
    <row r="66" spans="1:83" ht="15" customHeight="1" x14ac:dyDescent="0.25">
      <c r="A66" s="70">
        <f t="shared" si="18"/>
        <v>57</v>
      </c>
      <c r="B66" s="71"/>
      <c r="C66" s="71"/>
      <c r="D66" s="68"/>
      <c r="E66" s="72"/>
      <c r="F66" s="67" t="str">
        <f t="shared" si="19"/>
        <v/>
      </c>
      <c r="G66" s="67"/>
      <c r="H66" s="67"/>
      <c r="I66" s="179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8"/>
      <c r="AA66" s="68"/>
      <c r="AB66" s="68"/>
      <c r="AC66" s="68"/>
      <c r="AD66" s="68"/>
      <c r="AE66" s="56">
        <f t="shared" si="0"/>
        <v>0</v>
      </c>
      <c r="AF66" s="69"/>
      <c r="AG66" s="65"/>
      <c r="AH66" s="58">
        <f t="shared" si="1"/>
        <v>0</v>
      </c>
      <c r="AI66" s="59">
        <f t="shared" si="2"/>
        <v>0</v>
      </c>
      <c r="AJ66" s="60">
        <f t="shared" si="3"/>
        <v>0</v>
      </c>
      <c r="AK66" s="60">
        <f t="shared" si="4"/>
        <v>0</v>
      </c>
      <c r="AL66" s="60"/>
      <c r="AM66" s="60">
        <f t="shared" si="5"/>
        <v>0</v>
      </c>
      <c r="AN66" s="59">
        <f>AM66*'allg. Daten'!$C$19</f>
        <v>0</v>
      </c>
      <c r="AO66" s="60">
        <f t="shared" si="6"/>
        <v>0</v>
      </c>
      <c r="AP66" s="59">
        <f>IF(AO66=0,0,IF($AM$4&lt;5,'allg. Daten'!$C$27,0))</f>
        <v>0</v>
      </c>
      <c r="AQ66" s="60">
        <f t="shared" si="7"/>
        <v>0</v>
      </c>
      <c r="AR66" s="60">
        <f t="shared" si="8"/>
        <v>0</v>
      </c>
      <c r="AS66" s="60">
        <f t="shared" si="9"/>
        <v>0</v>
      </c>
      <c r="AT66" s="60">
        <f t="shared" si="10"/>
        <v>0</v>
      </c>
      <c r="AU66" s="60">
        <f t="shared" si="10"/>
        <v>0</v>
      </c>
      <c r="AV66" s="60">
        <f t="shared" si="10"/>
        <v>0</v>
      </c>
      <c r="AW66" s="60">
        <f t="shared" si="11"/>
        <v>0</v>
      </c>
      <c r="AX66" s="60">
        <f t="shared" si="12"/>
        <v>1</v>
      </c>
      <c r="AY66" s="60">
        <f t="shared" si="13"/>
        <v>0</v>
      </c>
      <c r="AZ66" s="59">
        <f>IF(AY66=0,'allg. Daten'!$C$18,'allg. Daten'!$C$17)</f>
        <v>30</v>
      </c>
      <c r="BA66" s="59">
        <f>IF(AY66=0,'allg. Daten'!$C$23,'allg. Daten'!$C$22)</f>
        <v>15</v>
      </c>
      <c r="BB66" s="59">
        <f t="shared" si="14"/>
        <v>0</v>
      </c>
      <c r="BC66" s="59">
        <f t="shared" si="15"/>
        <v>0</v>
      </c>
      <c r="BD66" s="60"/>
      <c r="BE66" s="60">
        <f t="shared" si="16"/>
        <v>0</v>
      </c>
      <c r="BF66" s="58">
        <f>BE66*'allg. Daten'!$C$30</f>
        <v>0</v>
      </c>
      <c r="CE66" s="47" t="str">
        <f t="shared" si="17"/>
        <v/>
      </c>
    </row>
    <row r="67" spans="1:83" ht="15" customHeight="1" x14ac:dyDescent="0.25">
      <c r="A67" s="70">
        <f t="shared" si="18"/>
        <v>58</v>
      </c>
      <c r="B67" s="71"/>
      <c r="C67" s="71"/>
      <c r="D67" s="68"/>
      <c r="E67" s="72"/>
      <c r="F67" s="67" t="str">
        <f t="shared" si="19"/>
        <v/>
      </c>
      <c r="G67" s="67"/>
      <c r="H67" s="67"/>
      <c r="I67" s="179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8"/>
      <c r="AA67" s="68"/>
      <c r="AB67" s="68"/>
      <c r="AC67" s="68"/>
      <c r="AD67" s="68"/>
      <c r="AE67" s="56">
        <f t="shared" si="0"/>
        <v>0</v>
      </c>
      <c r="AF67" s="69"/>
      <c r="AG67" s="65"/>
      <c r="AH67" s="58">
        <f t="shared" si="1"/>
        <v>0</v>
      </c>
      <c r="AI67" s="59">
        <f t="shared" si="2"/>
        <v>0</v>
      </c>
      <c r="AJ67" s="60">
        <f t="shared" si="3"/>
        <v>0</v>
      </c>
      <c r="AK67" s="60">
        <f t="shared" si="4"/>
        <v>0</v>
      </c>
      <c r="AL67" s="60"/>
      <c r="AM67" s="60">
        <f t="shared" si="5"/>
        <v>0</v>
      </c>
      <c r="AN67" s="59">
        <f>AM67*'allg. Daten'!$C$19</f>
        <v>0</v>
      </c>
      <c r="AO67" s="60">
        <f t="shared" si="6"/>
        <v>0</v>
      </c>
      <c r="AP67" s="59">
        <f>IF(AO67=0,0,IF($AM$4&lt;5,'allg. Daten'!$C$27,0))</f>
        <v>0</v>
      </c>
      <c r="AQ67" s="60">
        <f t="shared" si="7"/>
        <v>0</v>
      </c>
      <c r="AR67" s="60">
        <f t="shared" si="8"/>
        <v>0</v>
      </c>
      <c r="AS67" s="60">
        <f t="shared" si="9"/>
        <v>0</v>
      </c>
      <c r="AT67" s="60">
        <f t="shared" si="10"/>
        <v>0</v>
      </c>
      <c r="AU67" s="60">
        <f t="shared" si="10"/>
        <v>0</v>
      </c>
      <c r="AV67" s="60">
        <f t="shared" si="10"/>
        <v>0</v>
      </c>
      <c r="AW67" s="60">
        <f t="shared" si="11"/>
        <v>0</v>
      </c>
      <c r="AX67" s="60">
        <f t="shared" si="12"/>
        <v>1</v>
      </c>
      <c r="AY67" s="60">
        <f t="shared" si="13"/>
        <v>0</v>
      </c>
      <c r="AZ67" s="59">
        <f>IF(AY67=0,'allg. Daten'!$C$18,'allg. Daten'!$C$17)</f>
        <v>30</v>
      </c>
      <c r="BA67" s="59">
        <f>IF(AY67=0,'allg. Daten'!$C$23,'allg. Daten'!$C$22)</f>
        <v>15</v>
      </c>
      <c r="BB67" s="59">
        <f t="shared" si="14"/>
        <v>0</v>
      </c>
      <c r="BC67" s="59">
        <f t="shared" si="15"/>
        <v>0</v>
      </c>
      <c r="BD67" s="60"/>
      <c r="BE67" s="60">
        <f t="shared" si="16"/>
        <v>0</v>
      </c>
      <c r="BF67" s="58">
        <f>BE67*'allg. Daten'!$C$30</f>
        <v>0</v>
      </c>
      <c r="CE67" s="47" t="str">
        <f t="shared" si="17"/>
        <v/>
      </c>
    </row>
    <row r="68" spans="1:83" ht="15" customHeight="1" x14ac:dyDescent="0.25">
      <c r="A68" s="70">
        <f t="shared" si="18"/>
        <v>59</v>
      </c>
      <c r="B68" s="71"/>
      <c r="C68" s="71"/>
      <c r="D68" s="68"/>
      <c r="E68" s="72"/>
      <c r="F68" s="67" t="str">
        <f t="shared" si="19"/>
        <v/>
      </c>
      <c r="G68" s="67"/>
      <c r="H68" s="67"/>
      <c r="I68" s="179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8"/>
      <c r="AA68" s="68"/>
      <c r="AB68" s="68"/>
      <c r="AC68" s="68"/>
      <c r="AD68" s="68"/>
      <c r="AE68" s="56">
        <f t="shared" si="0"/>
        <v>0</v>
      </c>
      <c r="AF68" s="69"/>
      <c r="AG68" s="65"/>
      <c r="AH68" s="58">
        <f t="shared" si="1"/>
        <v>0</v>
      </c>
      <c r="AI68" s="59">
        <f t="shared" si="2"/>
        <v>0</v>
      </c>
      <c r="AJ68" s="60">
        <f t="shared" si="3"/>
        <v>0</v>
      </c>
      <c r="AK68" s="60">
        <f t="shared" si="4"/>
        <v>0</v>
      </c>
      <c r="AL68" s="60"/>
      <c r="AM68" s="60">
        <f t="shared" si="5"/>
        <v>0</v>
      </c>
      <c r="AN68" s="59">
        <f>AM68*'allg. Daten'!$C$19</f>
        <v>0</v>
      </c>
      <c r="AO68" s="60">
        <f t="shared" si="6"/>
        <v>0</v>
      </c>
      <c r="AP68" s="59">
        <f>IF(AO68=0,0,IF($AM$4&lt;5,'allg. Daten'!$C$27,0))</f>
        <v>0</v>
      </c>
      <c r="AQ68" s="60">
        <f t="shared" si="7"/>
        <v>0</v>
      </c>
      <c r="AR68" s="60">
        <f t="shared" si="8"/>
        <v>0</v>
      </c>
      <c r="AS68" s="60">
        <f t="shared" si="9"/>
        <v>0</v>
      </c>
      <c r="AT68" s="60">
        <f t="shared" si="10"/>
        <v>0</v>
      </c>
      <c r="AU68" s="60">
        <f t="shared" si="10"/>
        <v>0</v>
      </c>
      <c r="AV68" s="60">
        <f t="shared" si="10"/>
        <v>0</v>
      </c>
      <c r="AW68" s="60">
        <f t="shared" si="11"/>
        <v>0</v>
      </c>
      <c r="AX68" s="60">
        <f t="shared" si="12"/>
        <v>1</v>
      </c>
      <c r="AY68" s="60">
        <f t="shared" si="13"/>
        <v>0</v>
      </c>
      <c r="AZ68" s="59">
        <f>IF(AY68=0,'allg. Daten'!$C$18,'allg. Daten'!$C$17)</f>
        <v>30</v>
      </c>
      <c r="BA68" s="59">
        <f>IF(AY68=0,'allg. Daten'!$C$23,'allg. Daten'!$C$22)</f>
        <v>15</v>
      </c>
      <c r="BB68" s="59">
        <f t="shared" si="14"/>
        <v>0</v>
      </c>
      <c r="BC68" s="59">
        <f t="shared" si="15"/>
        <v>0</v>
      </c>
      <c r="BD68" s="60"/>
      <c r="BE68" s="60">
        <f t="shared" si="16"/>
        <v>0</v>
      </c>
      <c r="BF68" s="58">
        <f>BE68*'allg. Daten'!$C$30</f>
        <v>0</v>
      </c>
      <c r="CE68" s="47" t="str">
        <f t="shared" si="17"/>
        <v/>
      </c>
    </row>
    <row r="69" spans="1:83" ht="15" customHeight="1" x14ac:dyDescent="0.25">
      <c r="A69" s="70">
        <f t="shared" si="18"/>
        <v>60</v>
      </c>
      <c r="B69" s="71"/>
      <c r="C69" s="71"/>
      <c r="D69" s="68"/>
      <c r="E69" s="72"/>
      <c r="F69" s="67" t="str">
        <f t="shared" si="19"/>
        <v/>
      </c>
      <c r="G69" s="67"/>
      <c r="H69" s="67"/>
      <c r="I69" s="179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8"/>
      <c r="AA69" s="68"/>
      <c r="AB69" s="68"/>
      <c r="AC69" s="68"/>
      <c r="AD69" s="68"/>
      <c r="AE69" s="56">
        <f t="shared" si="0"/>
        <v>0</v>
      </c>
      <c r="AF69" s="69"/>
      <c r="AG69" s="65"/>
      <c r="AH69" s="58">
        <f t="shared" si="1"/>
        <v>0</v>
      </c>
      <c r="AI69" s="59">
        <f t="shared" si="2"/>
        <v>0</v>
      </c>
      <c r="AJ69" s="60">
        <f t="shared" si="3"/>
        <v>0</v>
      </c>
      <c r="AK69" s="60">
        <f t="shared" si="4"/>
        <v>0</v>
      </c>
      <c r="AL69" s="60"/>
      <c r="AM69" s="60">
        <f t="shared" si="5"/>
        <v>0</v>
      </c>
      <c r="AN69" s="59">
        <f>AM69*'allg. Daten'!$C$19</f>
        <v>0</v>
      </c>
      <c r="AO69" s="60">
        <f t="shared" si="6"/>
        <v>0</v>
      </c>
      <c r="AP69" s="59">
        <f>IF(AO69=0,0,IF($AM$4&lt;5,'allg. Daten'!$C$27,0))</f>
        <v>0</v>
      </c>
      <c r="AQ69" s="60">
        <f t="shared" si="7"/>
        <v>0</v>
      </c>
      <c r="AR69" s="60">
        <f t="shared" si="8"/>
        <v>0</v>
      </c>
      <c r="AS69" s="60">
        <f t="shared" si="9"/>
        <v>0</v>
      </c>
      <c r="AT69" s="60">
        <f t="shared" si="10"/>
        <v>0</v>
      </c>
      <c r="AU69" s="60">
        <f t="shared" si="10"/>
        <v>0</v>
      </c>
      <c r="AV69" s="60">
        <f t="shared" si="10"/>
        <v>0</v>
      </c>
      <c r="AW69" s="60">
        <f t="shared" si="11"/>
        <v>0</v>
      </c>
      <c r="AX69" s="60">
        <f t="shared" si="12"/>
        <v>1</v>
      </c>
      <c r="AY69" s="60">
        <f t="shared" si="13"/>
        <v>0</v>
      </c>
      <c r="AZ69" s="59">
        <f>IF(AY69=0,'allg. Daten'!$C$18,'allg. Daten'!$C$17)</f>
        <v>30</v>
      </c>
      <c r="BA69" s="59">
        <f>IF(AY69=0,'allg. Daten'!$C$23,'allg. Daten'!$C$22)</f>
        <v>15</v>
      </c>
      <c r="BB69" s="59">
        <f t="shared" si="14"/>
        <v>0</v>
      </c>
      <c r="BC69" s="59">
        <f t="shared" si="15"/>
        <v>0</v>
      </c>
      <c r="BD69" s="60"/>
      <c r="BE69" s="60">
        <f t="shared" si="16"/>
        <v>0</v>
      </c>
      <c r="BF69" s="58">
        <f>BE69*'allg. Daten'!$C$30</f>
        <v>0</v>
      </c>
      <c r="CE69" s="47" t="str">
        <f t="shared" si="17"/>
        <v/>
      </c>
    </row>
    <row r="70" spans="1:83" ht="15" customHeight="1" x14ac:dyDescent="0.25">
      <c r="A70" s="70">
        <f t="shared" si="18"/>
        <v>61</v>
      </c>
      <c r="B70" s="71"/>
      <c r="C70" s="71"/>
      <c r="D70" s="68"/>
      <c r="E70" s="72"/>
      <c r="F70" s="67" t="str">
        <f t="shared" si="19"/>
        <v/>
      </c>
      <c r="G70" s="67"/>
      <c r="H70" s="67"/>
      <c r="I70" s="179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8"/>
      <c r="AA70" s="68"/>
      <c r="AB70" s="68"/>
      <c r="AC70" s="68"/>
      <c r="AD70" s="68"/>
      <c r="AE70" s="56">
        <f t="shared" si="0"/>
        <v>0</v>
      </c>
      <c r="AF70" s="69"/>
      <c r="AG70" s="65"/>
      <c r="AH70" s="58">
        <f t="shared" si="1"/>
        <v>0</v>
      </c>
      <c r="AI70" s="59">
        <f t="shared" si="2"/>
        <v>0</v>
      </c>
      <c r="AJ70" s="60">
        <f t="shared" si="3"/>
        <v>0</v>
      </c>
      <c r="AK70" s="60">
        <f t="shared" si="4"/>
        <v>0</v>
      </c>
      <c r="AL70" s="60"/>
      <c r="AM70" s="60">
        <f t="shared" si="5"/>
        <v>0</v>
      </c>
      <c r="AN70" s="59">
        <f>AM70*'allg. Daten'!$C$19</f>
        <v>0</v>
      </c>
      <c r="AO70" s="60">
        <f t="shared" si="6"/>
        <v>0</v>
      </c>
      <c r="AP70" s="59">
        <f>IF(AO70=0,0,IF($AM$4&lt;5,'allg. Daten'!$C$27,0))</f>
        <v>0</v>
      </c>
      <c r="AQ70" s="60">
        <f t="shared" si="7"/>
        <v>0</v>
      </c>
      <c r="AR70" s="60">
        <f t="shared" si="8"/>
        <v>0</v>
      </c>
      <c r="AS70" s="60">
        <f t="shared" si="9"/>
        <v>0</v>
      </c>
      <c r="AT70" s="60">
        <f t="shared" si="10"/>
        <v>0</v>
      </c>
      <c r="AU70" s="60">
        <f t="shared" si="10"/>
        <v>0</v>
      </c>
      <c r="AV70" s="60">
        <f t="shared" si="10"/>
        <v>0</v>
      </c>
      <c r="AW70" s="60">
        <f t="shared" si="11"/>
        <v>0</v>
      </c>
      <c r="AX70" s="60">
        <f t="shared" si="12"/>
        <v>1</v>
      </c>
      <c r="AY70" s="60">
        <f t="shared" si="13"/>
        <v>0</v>
      </c>
      <c r="AZ70" s="59">
        <f>IF(AY70=0,'allg. Daten'!$C$18,'allg. Daten'!$C$17)</f>
        <v>30</v>
      </c>
      <c r="BA70" s="59">
        <f>IF(AY70=0,'allg. Daten'!$C$23,'allg. Daten'!$C$22)</f>
        <v>15</v>
      </c>
      <c r="BB70" s="59">
        <f t="shared" si="14"/>
        <v>0</v>
      </c>
      <c r="BC70" s="59">
        <f t="shared" si="15"/>
        <v>0</v>
      </c>
      <c r="BD70" s="60"/>
      <c r="BE70" s="60">
        <f t="shared" si="16"/>
        <v>0</v>
      </c>
      <c r="BF70" s="58">
        <f>BE70*'allg. Daten'!$C$30</f>
        <v>0</v>
      </c>
      <c r="CE70" s="47" t="str">
        <f t="shared" si="17"/>
        <v/>
      </c>
    </row>
    <row r="71" spans="1:83" ht="15" customHeight="1" x14ac:dyDescent="0.25">
      <c r="A71" s="70">
        <f t="shared" si="18"/>
        <v>62</v>
      </c>
      <c r="B71" s="71"/>
      <c r="C71" s="71"/>
      <c r="D71" s="68"/>
      <c r="E71" s="72"/>
      <c r="F71" s="67" t="str">
        <f t="shared" si="19"/>
        <v/>
      </c>
      <c r="G71" s="67"/>
      <c r="H71" s="67"/>
      <c r="I71" s="179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8"/>
      <c r="AA71" s="68"/>
      <c r="AB71" s="68"/>
      <c r="AC71" s="68"/>
      <c r="AD71" s="68"/>
      <c r="AE71" s="56">
        <f t="shared" si="0"/>
        <v>0</v>
      </c>
      <c r="AF71" s="69"/>
      <c r="AG71" s="65"/>
      <c r="AH71" s="58">
        <f t="shared" si="1"/>
        <v>0</v>
      </c>
      <c r="AI71" s="59">
        <f t="shared" si="2"/>
        <v>0</v>
      </c>
      <c r="AJ71" s="60">
        <f t="shared" si="3"/>
        <v>0</v>
      </c>
      <c r="AK71" s="60">
        <f t="shared" si="4"/>
        <v>0</v>
      </c>
      <c r="AL71" s="60"/>
      <c r="AM71" s="60">
        <f t="shared" si="5"/>
        <v>0</v>
      </c>
      <c r="AN71" s="59">
        <f>AM71*'allg. Daten'!$C$19</f>
        <v>0</v>
      </c>
      <c r="AO71" s="60">
        <f t="shared" si="6"/>
        <v>0</v>
      </c>
      <c r="AP71" s="59">
        <f>IF(AO71=0,0,IF($AM$4&lt;5,'allg. Daten'!$C$27,0))</f>
        <v>0</v>
      </c>
      <c r="AQ71" s="60">
        <f t="shared" si="7"/>
        <v>0</v>
      </c>
      <c r="AR71" s="60">
        <f t="shared" si="8"/>
        <v>0</v>
      </c>
      <c r="AS71" s="60">
        <f t="shared" si="9"/>
        <v>0</v>
      </c>
      <c r="AT71" s="60">
        <f t="shared" si="10"/>
        <v>0</v>
      </c>
      <c r="AU71" s="60">
        <f t="shared" si="10"/>
        <v>0</v>
      </c>
      <c r="AV71" s="60">
        <f t="shared" si="10"/>
        <v>0</v>
      </c>
      <c r="AW71" s="60">
        <f t="shared" si="11"/>
        <v>0</v>
      </c>
      <c r="AX71" s="60">
        <f t="shared" si="12"/>
        <v>1</v>
      </c>
      <c r="AY71" s="60">
        <f t="shared" si="13"/>
        <v>0</v>
      </c>
      <c r="AZ71" s="59">
        <f>IF(AY71=0,'allg. Daten'!$C$18,'allg. Daten'!$C$17)</f>
        <v>30</v>
      </c>
      <c r="BA71" s="59">
        <f>IF(AY71=0,'allg. Daten'!$C$23,'allg. Daten'!$C$22)</f>
        <v>15</v>
      </c>
      <c r="BB71" s="59">
        <f t="shared" si="14"/>
        <v>0</v>
      </c>
      <c r="BC71" s="59">
        <f t="shared" si="15"/>
        <v>0</v>
      </c>
      <c r="BD71" s="60"/>
      <c r="BE71" s="60">
        <f t="shared" si="16"/>
        <v>0</v>
      </c>
      <c r="BF71" s="58">
        <f>BE71*'allg. Daten'!$C$30</f>
        <v>0</v>
      </c>
      <c r="CE71" s="47" t="str">
        <f t="shared" si="17"/>
        <v/>
      </c>
    </row>
    <row r="72" spans="1:83" ht="15" customHeight="1" x14ac:dyDescent="0.25">
      <c r="A72" s="70">
        <f t="shared" si="18"/>
        <v>63</v>
      </c>
      <c r="B72" s="71"/>
      <c r="C72" s="71"/>
      <c r="D72" s="68"/>
      <c r="E72" s="72"/>
      <c r="F72" s="67" t="str">
        <f t="shared" si="19"/>
        <v/>
      </c>
      <c r="G72" s="67"/>
      <c r="H72" s="67"/>
      <c r="I72" s="179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8"/>
      <c r="AA72" s="68"/>
      <c r="AB72" s="68"/>
      <c r="AC72" s="68"/>
      <c r="AD72" s="68"/>
      <c r="AE72" s="56">
        <f t="shared" si="0"/>
        <v>0</v>
      </c>
      <c r="AF72" s="69"/>
      <c r="AG72" s="65"/>
      <c r="AH72" s="58">
        <f t="shared" si="1"/>
        <v>0</v>
      </c>
      <c r="AI72" s="59">
        <f t="shared" si="2"/>
        <v>0</v>
      </c>
      <c r="AJ72" s="60">
        <f t="shared" si="3"/>
        <v>0</v>
      </c>
      <c r="AK72" s="60">
        <f t="shared" si="4"/>
        <v>0</v>
      </c>
      <c r="AL72" s="60"/>
      <c r="AM72" s="60">
        <f t="shared" si="5"/>
        <v>0</v>
      </c>
      <c r="AN72" s="59">
        <f>AM72*'allg. Daten'!$C$19</f>
        <v>0</v>
      </c>
      <c r="AO72" s="60">
        <f t="shared" si="6"/>
        <v>0</v>
      </c>
      <c r="AP72" s="59">
        <f>IF(AO72=0,0,IF($AM$4&lt;5,'allg. Daten'!$C$27,0))</f>
        <v>0</v>
      </c>
      <c r="AQ72" s="60">
        <f t="shared" si="7"/>
        <v>0</v>
      </c>
      <c r="AR72" s="60">
        <f t="shared" si="8"/>
        <v>0</v>
      </c>
      <c r="AS72" s="60">
        <f t="shared" si="9"/>
        <v>0</v>
      </c>
      <c r="AT72" s="60">
        <f t="shared" si="10"/>
        <v>0</v>
      </c>
      <c r="AU72" s="60">
        <f t="shared" si="10"/>
        <v>0</v>
      </c>
      <c r="AV72" s="60">
        <f t="shared" si="10"/>
        <v>0</v>
      </c>
      <c r="AW72" s="60">
        <f t="shared" si="11"/>
        <v>0</v>
      </c>
      <c r="AX72" s="60">
        <f t="shared" si="12"/>
        <v>1</v>
      </c>
      <c r="AY72" s="60">
        <f t="shared" si="13"/>
        <v>0</v>
      </c>
      <c r="AZ72" s="59">
        <f>IF(AY72=0,'allg. Daten'!$C$18,'allg. Daten'!$C$17)</f>
        <v>30</v>
      </c>
      <c r="BA72" s="59">
        <f>IF(AY72=0,'allg. Daten'!$C$23,'allg. Daten'!$C$22)</f>
        <v>15</v>
      </c>
      <c r="BB72" s="59">
        <f t="shared" si="14"/>
        <v>0</v>
      </c>
      <c r="BC72" s="59">
        <f t="shared" si="15"/>
        <v>0</v>
      </c>
      <c r="BD72" s="60"/>
      <c r="BE72" s="60">
        <f t="shared" si="16"/>
        <v>0</v>
      </c>
      <c r="BF72" s="58">
        <f>BE72*'allg. Daten'!$C$30</f>
        <v>0</v>
      </c>
      <c r="CE72" s="47" t="str">
        <f t="shared" si="17"/>
        <v/>
      </c>
    </row>
    <row r="73" spans="1:83" ht="15" customHeight="1" x14ac:dyDescent="0.25">
      <c r="A73" s="70">
        <f t="shared" si="18"/>
        <v>64</v>
      </c>
      <c r="B73" s="71"/>
      <c r="C73" s="71"/>
      <c r="D73" s="68"/>
      <c r="E73" s="72"/>
      <c r="F73" s="67" t="str">
        <f t="shared" si="19"/>
        <v/>
      </c>
      <c r="G73" s="67"/>
      <c r="H73" s="67"/>
      <c r="I73" s="179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8"/>
      <c r="AA73" s="68"/>
      <c r="AB73" s="68"/>
      <c r="AC73" s="68"/>
      <c r="AD73" s="68"/>
      <c r="AE73" s="56">
        <f t="shared" ref="AE73:AE109" si="20">AH73</f>
        <v>0</v>
      </c>
      <c r="AF73" s="69"/>
      <c r="AG73" s="65"/>
      <c r="AH73" s="58">
        <f t="shared" ref="AH73:AH109" si="21">IF(AK73=0,0,IF(AJ73=0,AI73,0))</f>
        <v>0</v>
      </c>
      <c r="AI73" s="59">
        <f t="shared" ref="AI73:AI109" si="22">BC73+BB73+BF73</f>
        <v>0</v>
      </c>
      <c r="AJ73" s="60">
        <f t="shared" ref="AJ73:AJ109" si="23">COUNTIF(AG73,"ja")</f>
        <v>0</v>
      </c>
      <c r="AK73" s="60">
        <f t="shared" ref="AK73:AK109" si="24">IF(B73="",0,1)</f>
        <v>0</v>
      </c>
      <c r="AL73" s="60"/>
      <c r="AM73" s="60">
        <f t="shared" ref="AM73:AM109" si="25">COUNTA(J73:W73)</f>
        <v>0</v>
      </c>
      <c r="AN73" s="59">
        <f>AM73*'allg. Daten'!$C$19</f>
        <v>0</v>
      </c>
      <c r="AO73" s="60">
        <f t="shared" ref="AO73:AO109" si="26">COUNTIF(X73,"X")</f>
        <v>0</v>
      </c>
      <c r="AP73" s="59">
        <f>IF(AO73=0,0,IF($AM$4&lt;5,'allg. Daten'!$C$27,0))</f>
        <v>0</v>
      </c>
      <c r="AQ73" s="60">
        <f t="shared" ref="AQ73:AQ109" si="27">COUNTIF(Y73,"ja")</f>
        <v>0</v>
      </c>
      <c r="AR73" s="60">
        <f t="shared" ref="AR73:AR109" si="28">IF(COUNTIF(Z73,"")=1,0,1)</f>
        <v>0</v>
      </c>
      <c r="AS73" s="60">
        <f t="shared" ref="AS73:AS109" si="29">COUNTIF(AA73,"ja")</f>
        <v>0</v>
      </c>
      <c r="AT73" s="60">
        <f t="shared" ref="AT73:AV109" si="30">IF(COUNTIF(AB73,"")=1,0,1)</f>
        <v>0</v>
      </c>
      <c r="AU73" s="60">
        <f t="shared" si="30"/>
        <v>0</v>
      </c>
      <c r="AV73" s="60">
        <f t="shared" si="30"/>
        <v>0</v>
      </c>
      <c r="AW73" s="60">
        <f t="shared" ref="AW73:AW109" si="31">IF(COUNTIF($AR$1,"ja")=0,IF(SUM(AQ73:AV73)=0,0,1),IF(SUM(AQ73:AV73)=0,0,IF(SUM(AQ73:AV73)&lt;2,2,1)))</f>
        <v>0</v>
      </c>
      <c r="AX73" s="60">
        <f t="shared" ref="AX73:AX109" si="32">COUNTIF($AR$2,"ja")</f>
        <v>1</v>
      </c>
      <c r="AY73" s="60">
        <f t="shared" ref="AY73:AY109" si="33">IF(AX73=0,0,COUNTIF(I73,"ja"))</f>
        <v>0</v>
      </c>
      <c r="AZ73" s="59">
        <f>IF(AY73=0,'allg. Daten'!$C$18,'allg. Daten'!$C$17)</f>
        <v>30</v>
      </c>
      <c r="BA73" s="59">
        <f>IF(AY73=0,'allg. Daten'!$C$23,'allg. Daten'!$C$22)</f>
        <v>15</v>
      </c>
      <c r="BB73" s="59">
        <f t="shared" ref="BB73:BB109" si="34">SUM(AN73,AP73)</f>
        <v>0</v>
      </c>
      <c r="BC73" s="59">
        <f t="shared" ref="BC73:BC109" si="35">IF(AW73=0,0,IF(AW73=1,AZ73,BA73))</f>
        <v>0</v>
      </c>
      <c r="BD73" s="60"/>
      <c r="BE73" s="60">
        <f t="shared" ref="BE73:BE109" si="36">SUM(G73:H73)</f>
        <v>0</v>
      </c>
      <c r="BF73" s="58">
        <f>BE73*'allg. Daten'!$C$30</f>
        <v>0</v>
      </c>
      <c r="CE73" s="47" t="str">
        <f t="shared" ref="CE73:CE109" si="37">IF(AM73&gt;$AY$1,"Zu viele Workshops ausgewählt","")</f>
        <v/>
      </c>
    </row>
    <row r="74" spans="1:83" ht="15" customHeight="1" x14ac:dyDescent="0.25">
      <c r="A74" s="70">
        <f t="shared" si="18"/>
        <v>65</v>
      </c>
      <c r="B74" s="71"/>
      <c r="C74" s="71"/>
      <c r="D74" s="68"/>
      <c r="E74" s="72"/>
      <c r="F74" s="67" t="str">
        <f t="shared" si="19"/>
        <v/>
      </c>
      <c r="G74" s="67"/>
      <c r="H74" s="67"/>
      <c r="I74" s="179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8"/>
      <c r="AA74" s="68"/>
      <c r="AB74" s="68"/>
      <c r="AC74" s="68"/>
      <c r="AD74" s="68"/>
      <c r="AE74" s="56">
        <f t="shared" si="20"/>
        <v>0</v>
      </c>
      <c r="AF74" s="69"/>
      <c r="AG74" s="65"/>
      <c r="AH74" s="58">
        <f t="shared" si="21"/>
        <v>0</v>
      </c>
      <c r="AI74" s="59">
        <f t="shared" si="22"/>
        <v>0</v>
      </c>
      <c r="AJ74" s="60">
        <f t="shared" si="23"/>
        <v>0</v>
      </c>
      <c r="AK74" s="60">
        <f t="shared" si="24"/>
        <v>0</v>
      </c>
      <c r="AL74" s="60"/>
      <c r="AM74" s="60">
        <f t="shared" si="25"/>
        <v>0</v>
      </c>
      <c r="AN74" s="59">
        <f>AM74*'allg. Daten'!$C$19</f>
        <v>0</v>
      </c>
      <c r="AO74" s="60">
        <f t="shared" si="26"/>
        <v>0</v>
      </c>
      <c r="AP74" s="59">
        <f>IF(AO74=0,0,IF($AM$4&lt;5,'allg. Daten'!$C$27,0))</f>
        <v>0</v>
      </c>
      <c r="AQ74" s="60">
        <f t="shared" si="27"/>
        <v>0</v>
      </c>
      <c r="AR74" s="60">
        <f t="shared" si="28"/>
        <v>0</v>
      </c>
      <c r="AS74" s="60">
        <f t="shared" si="29"/>
        <v>0</v>
      </c>
      <c r="AT74" s="60">
        <f t="shared" si="30"/>
        <v>0</v>
      </c>
      <c r="AU74" s="60">
        <f t="shared" si="30"/>
        <v>0</v>
      </c>
      <c r="AV74" s="60">
        <f t="shared" si="30"/>
        <v>0</v>
      </c>
      <c r="AW74" s="60">
        <f t="shared" si="31"/>
        <v>0</v>
      </c>
      <c r="AX74" s="60">
        <f t="shared" si="32"/>
        <v>1</v>
      </c>
      <c r="AY74" s="60">
        <f t="shared" si="33"/>
        <v>0</v>
      </c>
      <c r="AZ74" s="59">
        <f>IF(AY74=0,'allg. Daten'!$C$18,'allg. Daten'!$C$17)</f>
        <v>30</v>
      </c>
      <c r="BA74" s="59">
        <f>IF(AY74=0,'allg. Daten'!$C$23,'allg. Daten'!$C$22)</f>
        <v>15</v>
      </c>
      <c r="BB74" s="59">
        <f t="shared" si="34"/>
        <v>0</v>
      </c>
      <c r="BC74" s="59">
        <f t="shared" si="35"/>
        <v>0</v>
      </c>
      <c r="BD74" s="60"/>
      <c r="BE74" s="60">
        <f t="shared" si="36"/>
        <v>0</v>
      </c>
      <c r="BF74" s="58">
        <f>BE74*'allg. Daten'!$C$30</f>
        <v>0</v>
      </c>
      <c r="CE74" s="47" t="str">
        <f t="shared" si="37"/>
        <v/>
      </c>
    </row>
    <row r="75" spans="1:83" ht="15" customHeight="1" x14ac:dyDescent="0.25">
      <c r="A75" s="70">
        <f t="shared" ref="A75:A107" si="38">SUM(A74,1)</f>
        <v>66</v>
      </c>
      <c r="B75" s="71"/>
      <c r="C75" s="71"/>
      <c r="D75" s="68"/>
      <c r="E75" s="72"/>
      <c r="F75" s="67" t="str">
        <f t="shared" ref="F75:F109" si="39">IF(E75="","",TRUNC(YEARFRAC(E75,$AJ$1)))</f>
        <v/>
      </c>
      <c r="G75" s="67"/>
      <c r="H75" s="67"/>
      <c r="I75" s="179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68"/>
      <c r="AA75" s="68"/>
      <c r="AB75" s="68"/>
      <c r="AC75" s="68"/>
      <c r="AD75" s="68"/>
      <c r="AE75" s="56">
        <f t="shared" si="20"/>
        <v>0</v>
      </c>
      <c r="AF75" s="69"/>
      <c r="AG75" s="65"/>
      <c r="AH75" s="58">
        <f t="shared" si="21"/>
        <v>0</v>
      </c>
      <c r="AI75" s="59">
        <f t="shared" si="22"/>
        <v>0</v>
      </c>
      <c r="AJ75" s="60">
        <f t="shared" si="23"/>
        <v>0</v>
      </c>
      <c r="AK75" s="60">
        <f t="shared" si="24"/>
        <v>0</v>
      </c>
      <c r="AL75" s="60"/>
      <c r="AM75" s="60">
        <f t="shared" si="25"/>
        <v>0</v>
      </c>
      <c r="AN75" s="59">
        <f>AM75*'allg. Daten'!$C$19</f>
        <v>0</v>
      </c>
      <c r="AO75" s="60">
        <f t="shared" si="26"/>
        <v>0</v>
      </c>
      <c r="AP75" s="59">
        <f>IF(AO75=0,0,IF($AM$4&lt;5,'allg. Daten'!$C$27,0))</f>
        <v>0</v>
      </c>
      <c r="AQ75" s="60">
        <f t="shared" si="27"/>
        <v>0</v>
      </c>
      <c r="AR75" s="60">
        <f t="shared" si="28"/>
        <v>0</v>
      </c>
      <c r="AS75" s="60">
        <f t="shared" si="29"/>
        <v>0</v>
      </c>
      <c r="AT75" s="60">
        <f t="shared" si="30"/>
        <v>0</v>
      </c>
      <c r="AU75" s="60">
        <f t="shared" si="30"/>
        <v>0</v>
      </c>
      <c r="AV75" s="60">
        <f t="shared" si="30"/>
        <v>0</v>
      </c>
      <c r="AW75" s="60">
        <f t="shared" si="31"/>
        <v>0</v>
      </c>
      <c r="AX75" s="60">
        <f t="shared" si="32"/>
        <v>1</v>
      </c>
      <c r="AY75" s="60">
        <f t="shared" si="33"/>
        <v>0</v>
      </c>
      <c r="AZ75" s="59">
        <f>IF(AY75=0,'allg. Daten'!$C$18,'allg. Daten'!$C$17)</f>
        <v>30</v>
      </c>
      <c r="BA75" s="59">
        <f>IF(AY75=0,'allg. Daten'!$C$23,'allg. Daten'!$C$22)</f>
        <v>15</v>
      </c>
      <c r="BB75" s="59">
        <f t="shared" si="34"/>
        <v>0</v>
      </c>
      <c r="BC75" s="59">
        <f t="shared" si="35"/>
        <v>0</v>
      </c>
      <c r="BD75" s="60"/>
      <c r="BE75" s="60">
        <f t="shared" si="36"/>
        <v>0</v>
      </c>
      <c r="BF75" s="58">
        <f>BE75*'allg. Daten'!$C$30</f>
        <v>0</v>
      </c>
      <c r="CE75" s="47" t="str">
        <f t="shared" si="37"/>
        <v/>
      </c>
    </row>
    <row r="76" spans="1:83" ht="15" customHeight="1" x14ac:dyDescent="0.25">
      <c r="A76" s="70">
        <f t="shared" si="38"/>
        <v>67</v>
      </c>
      <c r="B76" s="71"/>
      <c r="C76" s="71"/>
      <c r="D76" s="68"/>
      <c r="E76" s="72"/>
      <c r="F76" s="67" t="str">
        <f t="shared" si="39"/>
        <v/>
      </c>
      <c r="G76" s="67"/>
      <c r="H76" s="67"/>
      <c r="I76" s="179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8"/>
      <c r="AA76" s="68"/>
      <c r="AB76" s="68"/>
      <c r="AC76" s="68"/>
      <c r="AD76" s="68"/>
      <c r="AE76" s="56">
        <f t="shared" si="20"/>
        <v>0</v>
      </c>
      <c r="AF76" s="69"/>
      <c r="AG76" s="65"/>
      <c r="AH76" s="58">
        <f t="shared" si="21"/>
        <v>0</v>
      </c>
      <c r="AI76" s="59">
        <f t="shared" si="22"/>
        <v>0</v>
      </c>
      <c r="AJ76" s="60">
        <f t="shared" si="23"/>
        <v>0</v>
      </c>
      <c r="AK76" s="60">
        <f t="shared" si="24"/>
        <v>0</v>
      </c>
      <c r="AL76" s="60"/>
      <c r="AM76" s="60">
        <f t="shared" si="25"/>
        <v>0</v>
      </c>
      <c r="AN76" s="59">
        <f>AM76*'allg. Daten'!$C$19</f>
        <v>0</v>
      </c>
      <c r="AO76" s="60">
        <f t="shared" si="26"/>
        <v>0</v>
      </c>
      <c r="AP76" s="59">
        <f>IF(AO76=0,0,IF($AM$4&lt;5,'allg. Daten'!$C$27,0))</f>
        <v>0</v>
      </c>
      <c r="AQ76" s="60">
        <f t="shared" si="27"/>
        <v>0</v>
      </c>
      <c r="AR76" s="60">
        <f t="shared" si="28"/>
        <v>0</v>
      </c>
      <c r="AS76" s="60">
        <f t="shared" si="29"/>
        <v>0</v>
      </c>
      <c r="AT76" s="60">
        <f t="shared" si="30"/>
        <v>0</v>
      </c>
      <c r="AU76" s="60">
        <f t="shared" si="30"/>
        <v>0</v>
      </c>
      <c r="AV76" s="60">
        <f t="shared" si="30"/>
        <v>0</v>
      </c>
      <c r="AW76" s="60">
        <f t="shared" si="31"/>
        <v>0</v>
      </c>
      <c r="AX76" s="60">
        <f t="shared" si="32"/>
        <v>1</v>
      </c>
      <c r="AY76" s="60">
        <f t="shared" si="33"/>
        <v>0</v>
      </c>
      <c r="AZ76" s="59">
        <f>IF(AY76=0,'allg. Daten'!$C$18,'allg. Daten'!$C$17)</f>
        <v>30</v>
      </c>
      <c r="BA76" s="59">
        <f>IF(AY76=0,'allg. Daten'!$C$23,'allg. Daten'!$C$22)</f>
        <v>15</v>
      </c>
      <c r="BB76" s="59">
        <f t="shared" si="34"/>
        <v>0</v>
      </c>
      <c r="BC76" s="59">
        <f t="shared" si="35"/>
        <v>0</v>
      </c>
      <c r="BD76" s="60"/>
      <c r="BE76" s="60">
        <f t="shared" si="36"/>
        <v>0</v>
      </c>
      <c r="BF76" s="58">
        <f>BE76*'allg. Daten'!$C$30</f>
        <v>0</v>
      </c>
      <c r="CE76" s="47" t="str">
        <f t="shared" si="37"/>
        <v/>
      </c>
    </row>
    <row r="77" spans="1:83" ht="15" customHeight="1" x14ac:dyDescent="0.25">
      <c r="A77" s="70">
        <f t="shared" si="38"/>
        <v>68</v>
      </c>
      <c r="B77" s="71"/>
      <c r="C77" s="71"/>
      <c r="D77" s="68"/>
      <c r="E77" s="72"/>
      <c r="F77" s="67" t="str">
        <f t="shared" si="39"/>
        <v/>
      </c>
      <c r="G77" s="67"/>
      <c r="H77" s="67"/>
      <c r="I77" s="179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8"/>
      <c r="AA77" s="68"/>
      <c r="AB77" s="68"/>
      <c r="AC77" s="68"/>
      <c r="AD77" s="68"/>
      <c r="AE77" s="56">
        <f t="shared" si="20"/>
        <v>0</v>
      </c>
      <c r="AF77" s="69"/>
      <c r="AG77" s="65"/>
      <c r="AH77" s="58">
        <f t="shared" si="21"/>
        <v>0</v>
      </c>
      <c r="AI77" s="59">
        <f t="shared" si="22"/>
        <v>0</v>
      </c>
      <c r="AJ77" s="60">
        <f t="shared" si="23"/>
        <v>0</v>
      </c>
      <c r="AK77" s="60">
        <f t="shared" si="24"/>
        <v>0</v>
      </c>
      <c r="AL77" s="60"/>
      <c r="AM77" s="60">
        <f t="shared" si="25"/>
        <v>0</v>
      </c>
      <c r="AN77" s="59">
        <f>AM77*'allg. Daten'!$C$19</f>
        <v>0</v>
      </c>
      <c r="AO77" s="60">
        <f t="shared" si="26"/>
        <v>0</v>
      </c>
      <c r="AP77" s="59">
        <f>IF(AO77=0,0,IF($AM$4&lt;5,'allg. Daten'!$C$27,0))</f>
        <v>0</v>
      </c>
      <c r="AQ77" s="60">
        <f t="shared" si="27"/>
        <v>0</v>
      </c>
      <c r="AR77" s="60">
        <f t="shared" si="28"/>
        <v>0</v>
      </c>
      <c r="AS77" s="60">
        <f t="shared" si="29"/>
        <v>0</v>
      </c>
      <c r="AT77" s="60">
        <f t="shared" si="30"/>
        <v>0</v>
      </c>
      <c r="AU77" s="60">
        <f t="shared" si="30"/>
        <v>0</v>
      </c>
      <c r="AV77" s="60">
        <f t="shared" si="30"/>
        <v>0</v>
      </c>
      <c r="AW77" s="60">
        <f t="shared" si="31"/>
        <v>0</v>
      </c>
      <c r="AX77" s="60">
        <f t="shared" si="32"/>
        <v>1</v>
      </c>
      <c r="AY77" s="60">
        <f t="shared" si="33"/>
        <v>0</v>
      </c>
      <c r="AZ77" s="59">
        <f>IF(AY77=0,'allg. Daten'!$C$18,'allg. Daten'!$C$17)</f>
        <v>30</v>
      </c>
      <c r="BA77" s="59">
        <f>IF(AY77=0,'allg. Daten'!$C$23,'allg. Daten'!$C$22)</f>
        <v>15</v>
      </c>
      <c r="BB77" s="59">
        <f t="shared" si="34"/>
        <v>0</v>
      </c>
      <c r="BC77" s="59">
        <f t="shared" si="35"/>
        <v>0</v>
      </c>
      <c r="BD77" s="60"/>
      <c r="BE77" s="60">
        <f t="shared" si="36"/>
        <v>0</v>
      </c>
      <c r="BF77" s="58">
        <f>BE77*'allg. Daten'!$C$30</f>
        <v>0</v>
      </c>
      <c r="CE77" s="47" t="str">
        <f t="shared" si="37"/>
        <v/>
      </c>
    </row>
    <row r="78" spans="1:83" ht="15" customHeight="1" x14ac:dyDescent="0.25">
      <c r="A78" s="70">
        <f t="shared" si="38"/>
        <v>69</v>
      </c>
      <c r="B78" s="71"/>
      <c r="C78" s="71"/>
      <c r="D78" s="68"/>
      <c r="E78" s="72"/>
      <c r="F78" s="67" t="str">
        <f t="shared" si="39"/>
        <v/>
      </c>
      <c r="G78" s="67"/>
      <c r="H78" s="67"/>
      <c r="I78" s="179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8"/>
      <c r="Z78" s="68"/>
      <c r="AA78" s="68"/>
      <c r="AB78" s="68"/>
      <c r="AC78" s="68"/>
      <c r="AD78" s="68"/>
      <c r="AE78" s="56">
        <f t="shared" si="20"/>
        <v>0</v>
      </c>
      <c r="AF78" s="69"/>
      <c r="AG78" s="65"/>
      <c r="AH78" s="58">
        <f t="shared" si="21"/>
        <v>0</v>
      </c>
      <c r="AI78" s="59">
        <f t="shared" si="22"/>
        <v>0</v>
      </c>
      <c r="AJ78" s="60">
        <f t="shared" si="23"/>
        <v>0</v>
      </c>
      <c r="AK78" s="60">
        <f t="shared" si="24"/>
        <v>0</v>
      </c>
      <c r="AL78" s="60"/>
      <c r="AM78" s="60">
        <f t="shared" si="25"/>
        <v>0</v>
      </c>
      <c r="AN78" s="59">
        <f>AM78*'allg. Daten'!$C$19</f>
        <v>0</v>
      </c>
      <c r="AO78" s="60">
        <f t="shared" si="26"/>
        <v>0</v>
      </c>
      <c r="AP78" s="59">
        <f>IF(AO78=0,0,IF($AM$4&lt;5,'allg. Daten'!$C$27,0))</f>
        <v>0</v>
      </c>
      <c r="AQ78" s="60">
        <f t="shared" si="27"/>
        <v>0</v>
      </c>
      <c r="AR78" s="60">
        <f t="shared" si="28"/>
        <v>0</v>
      </c>
      <c r="AS78" s="60">
        <f t="shared" si="29"/>
        <v>0</v>
      </c>
      <c r="AT78" s="60">
        <f t="shared" si="30"/>
        <v>0</v>
      </c>
      <c r="AU78" s="60">
        <f t="shared" si="30"/>
        <v>0</v>
      </c>
      <c r="AV78" s="60">
        <f t="shared" si="30"/>
        <v>0</v>
      </c>
      <c r="AW78" s="60">
        <f t="shared" si="31"/>
        <v>0</v>
      </c>
      <c r="AX78" s="60">
        <f t="shared" si="32"/>
        <v>1</v>
      </c>
      <c r="AY78" s="60">
        <f t="shared" si="33"/>
        <v>0</v>
      </c>
      <c r="AZ78" s="59">
        <f>IF(AY78=0,'allg. Daten'!$C$18,'allg. Daten'!$C$17)</f>
        <v>30</v>
      </c>
      <c r="BA78" s="59">
        <f>IF(AY78=0,'allg. Daten'!$C$23,'allg. Daten'!$C$22)</f>
        <v>15</v>
      </c>
      <c r="BB78" s="59">
        <f t="shared" si="34"/>
        <v>0</v>
      </c>
      <c r="BC78" s="59">
        <f t="shared" si="35"/>
        <v>0</v>
      </c>
      <c r="BD78" s="60"/>
      <c r="BE78" s="60">
        <f t="shared" si="36"/>
        <v>0</v>
      </c>
      <c r="BF78" s="58">
        <f>BE78*'allg. Daten'!$C$30</f>
        <v>0</v>
      </c>
      <c r="CE78" s="47" t="str">
        <f t="shared" si="37"/>
        <v/>
      </c>
    </row>
    <row r="79" spans="1:83" ht="15" customHeight="1" x14ac:dyDescent="0.25">
      <c r="A79" s="70">
        <f t="shared" si="38"/>
        <v>70</v>
      </c>
      <c r="B79" s="71"/>
      <c r="C79" s="71"/>
      <c r="D79" s="68"/>
      <c r="E79" s="72"/>
      <c r="F79" s="67" t="str">
        <f t="shared" si="39"/>
        <v/>
      </c>
      <c r="G79" s="67"/>
      <c r="H79" s="67"/>
      <c r="I79" s="179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8"/>
      <c r="AA79" s="68"/>
      <c r="AB79" s="68"/>
      <c r="AC79" s="68"/>
      <c r="AD79" s="68"/>
      <c r="AE79" s="56">
        <f t="shared" si="20"/>
        <v>0</v>
      </c>
      <c r="AF79" s="69"/>
      <c r="AG79" s="65"/>
      <c r="AH79" s="58">
        <f t="shared" si="21"/>
        <v>0</v>
      </c>
      <c r="AI79" s="59">
        <f t="shared" si="22"/>
        <v>0</v>
      </c>
      <c r="AJ79" s="60">
        <f t="shared" si="23"/>
        <v>0</v>
      </c>
      <c r="AK79" s="60">
        <f t="shared" si="24"/>
        <v>0</v>
      </c>
      <c r="AL79" s="60"/>
      <c r="AM79" s="60">
        <f t="shared" si="25"/>
        <v>0</v>
      </c>
      <c r="AN79" s="59">
        <f>AM79*'allg. Daten'!$C$19</f>
        <v>0</v>
      </c>
      <c r="AO79" s="60">
        <f t="shared" si="26"/>
        <v>0</v>
      </c>
      <c r="AP79" s="59">
        <f>IF(AO79=0,0,IF($AM$4&lt;5,'allg. Daten'!$C$27,0))</f>
        <v>0</v>
      </c>
      <c r="AQ79" s="60">
        <f t="shared" si="27"/>
        <v>0</v>
      </c>
      <c r="AR79" s="60">
        <f t="shared" si="28"/>
        <v>0</v>
      </c>
      <c r="AS79" s="60">
        <f t="shared" si="29"/>
        <v>0</v>
      </c>
      <c r="AT79" s="60">
        <f t="shared" si="30"/>
        <v>0</v>
      </c>
      <c r="AU79" s="60">
        <f t="shared" si="30"/>
        <v>0</v>
      </c>
      <c r="AV79" s="60">
        <f t="shared" si="30"/>
        <v>0</v>
      </c>
      <c r="AW79" s="60">
        <f t="shared" si="31"/>
        <v>0</v>
      </c>
      <c r="AX79" s="60">
        <f t="shared" si="32"/>
        <v>1</v>
      </c>
      <c r="AY79" s="60">
        <f t="shared" si="33"/>
        <v>0</v>
      </c>
      <c r="AZ79" s="59">
        <f>IF(AY79=0,'allg. Daten'!$C$18,'allg. Daten'!$C$17)</f>
        <v>30</v>
      </c>
      <c r="BA79" s="59">
        <f>IF(AY79=0,'allg. Daten'!$C$23,'allg. Daten'!$C$22)</f>
        <v>15</v>
      </c>
      <c r="BB79" s="59">
        <f t="shared" si="34"/>
        <v>0</v>
      </c>
      <c r="BC79" s="59">
        <f t="shared" si="35"/>
        <v>0</v>
      </c>
      <c r="BD79" s="60"/>
      <c r="BE79" s="60">
        <f t="shared" si="36"/>
        <v>0</v>
      </c>
      <c r="BF79" s="58">
        <f>BE79*'allg. Daten'!$C$30</f>
        <v>0</v>
      </c>
      <c r="CE79" s="47" t="str">
        <f t="shared" si="37"/>
        <v/>
      </c>
    </row>
    <row r="80" spans="1:83" ht="15" customHeight="1" x14ac:dyDescent="0.25">
      <c r="A80" s="70">
        <f t="shared" si="38"/>
        <v>71</v>
      </c>
      <c r="B80" s="71"/>
      <c r="C80" s="71"/>
      <c r="D80" s="68"/>
      <c r="E80" s="72"/>
      <c r="F80" s="67" t="str">
        <f t="shared" si="39"/>
        <v/>
      </c>
      <c r="G80" s="67"/>
      <c r="H80" s="67"/>
      <c r="I80" s="179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68"/>
      <c r="AA80" s="68"/>
      <c r="AB80" s="68"/>
      <c r="AC80" s="68"/>
      <c r="AD80" s="68"/>
      <c r="AE80" s="56">
        <f t="shared" si="20"/>
        <v>0</v>
      </c>
      <c r="AF80" s="69"/>
      <c r="AG80" s="65"/>
      <c r="AH80" s="58">
        <f t="shared" si="21"/>
        <v>0</v>
      </c>
      <c r="AI80" s="59">
        <f t="shared" si="22"/>
        <v>0</v>
      </c>
      <c r="AJ80" s="60">
        <f t="shared" si="23"/>
        <v>0</v>
      </c>
      <c r="AK80" s="60">
        <f t="shared" si="24"/>
        <v>0</v>
      </c>
      <c r="AL80" s="60"/>
      <c r="AM80" s="60">
        <f t="shared" si="25"/>
        <v>0</v>
      </c>
      <c r="AN80" s="59">
        <f>AM80*'allg. Daten'!$C$19</f>
        <v>0</v>
      </c>
      <c r="AO80" s="60">
        <f t="shared" si="26"/>
        <v>0</v>
      </c>
      <c r="AP80" s="59">
        <f>IF(AO80=0,0,IF($AM$4&lt;5,'allg. Daten'!$C$27,0))</f>
        <v>0</v>
      </c>
      <c r="AQ80" s="60">
        <f t="shared" si="27"/>
        <v>0</v>
      </c>
      <c r="AR80" s="60">
        <f t="shared" si="28"/>
        <v>0</v>
      </c>
      <c r="AS80" s="60">
        <f t="shared" si="29"/>
        <v>0</v>
      </c>
      <c r="AT80" s="60">
        <f t="shared" si="30"/>
        <v>0</v>
      </c>
      <c r="AU80" s="60">
        <f t="shared" si="30"/>
        <v>0</v>
      </c>
      <c r="AV80" s="60">
        <f t="shared" si="30"/>
        <v>0</v>
      </c>
      <c r="AW80" s="60">
        <f t="shared" si="31"/>
        <v>0</v>
      </c>
      <c r="AX80" s="60">
        <f t="shared" si="32"/>
        <v>1</v>
      </c>
      <c r="AY80" s="60">
        <f t="shared" si="33"/>
        <v>0</v>
      </c>
      <c r="AZ80" s="59">
        <f>IF(AY80=0,'allg. Daten'!$C$18,'allg. Daten'!$C$17)</f>
        <v>30</v>
      </c>
      <c r="BA80" s="59">
        <f>IF(AY80=0,'allg. Daten'!$C$23,'allg. Daten'!$C$22)</f>
        <v>15</v>
      </c>
      <c r="BB80" s="59">
        <f t="shared" si="34"/>
        <v>0</v>
      </c>
      <c r="BC80" s="59">
        <f t="shared" si="35"/>
        <v>0</v>
      </c>
      <c r="BD80" s="60"/>
      <c r="BE80" s="60">
        <f t="shared" si="36"/>
        <v>0</v>
      </c>
      <c r="BF80" s="58">
        <f>BE80*'allg. Daten'!$C$30</f>
        <v>0</v>
      </c>
      <c r="CE80" s="47" t="str">
        <f t="shared" si="37"/>
        <v/>
      </c>
    </row>
    <row r="81" spans="1:83" ht="15" customHeight="1" x14ac:dyDescent="0.25">
      <c r="A81" s="70">
        <f t="shared" si="38"/>
        <v>72</v>
      </c>
      <c r="B81" s="71"/>
      <c r="C81" s="71"/>
      <c r="D81" s="68"/>
      <c r="E81" s="72"/>
      <c r="F81" s="67" t="str">
        <f t="shared" si="39"/>
        <v/>
      </c>
      <c r="G81" s="67"/>
      <c r="H81" s="67"/>
      <c r="I81" s="179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68"/>
      <c r="AA81" s="68"/>
      <c r="AB81" s="68"/>
      <c r="AC81" s="68"/>
      <c r="AD81" s="68"/>
      <c r="AE81" s="56">
        <f t="shared" si="20"/>
        <v>0</v>
      </c>
      <c r="AF81" s="69"/>
      <c r="AG81" s="65"/>
      <c r="AH81" s="58">
        <f t="shared" si="21"/>
        <v>0</v>
      </c>
      <c r="AI81" s="59">
        <f t="shared" si="22"/>
        <v>0</v>
      </c>
      <c r="AJ81" s="60">
        <f t="shared" si="23"/>
        <v>0</v>
      </c>
      <c r="AK81" s="60">
        <f t="shared" si="24"/>
        <v>0</v>
      </c>
      <c r="AL81" s="60"/>
      <c r="AM81" s="60">
        <f t="shared" si="25"/>
        <v>0</v>
      </c>
      <c r="AN81" s="59">
        <f>AM81*'allg. Daten'!$C$19</f>
        <v>0</v>
      </c>
      <c r="AO81" s="60">
        <f t="shared" si="26"/>
        <v>0</v>
      </c>
      <c r="AP81" s="59">
        <f>IF(AO81=0,0,IF($AM$4&lt;5,'allg. Daten'!$C$27,0))</f>
        <v>0</v>
      </c>
      <c r="AQ81" s="60">
        <f t="shared" si="27"/>
        <v>0</v>
      </c>
      <c r="AR81" s="60">
        <f t="shared" si="28"/>
        <v>0</v>
      </c>
      <c r="AS81" s="60">
        <f t="shared" si="29"/>
        <v>0</v>
      </c>
      <c r="AT81" s="60">
        <f t="shared" si="30"/>
        <v>0</v>
      </c>
      <c r="AU81" s="60">
        <f t="shared" si="30"/>
        <v>0</v>
      </c>
      <c r="AV81" s="60">
        <f t="shared" si="30"/>
        <v>0</v>
      </c>
      <c r="AW81" s="60">
        <f t="shared" si="31"/>
        <v>0</v>
      </c>
      <c r="AX81" s="60">
        <f t="shared" si="32"/>
        <v>1</v>
      </c>
      <c r="AY81" s="60">
        <f t="shared" si="33"/>
        <v>0</v>
      </c>
      <c r="AZ81" s="59">
        <f>IF(AY81=0,'allg. Daten'!$C$18,'allg. Daten'!$C$17)</f>
        <v>30</v>
      </c>
      <c r="BA81" s="59">
        <f>IF(AY81=0,'allg. Daten'!$C$23,'allg. Daten'!$C$22)</f>
        <v>15</v>
      </c>
      <c r="BB81" s="59">
        <f t="shared" si="34"/>
        <v>0</v>
      </c>
      <c r="BC81" s="59">
        <f t="shared" si="35"/>
        <v>0</v>
      </c>
      <c r="BD81" s="60"/>
      <c r="BE81" s="60">
        <f t="shared" si="36"/>
        <v>0</v>
      </c>
      <c r="BF81" s="58">
        <f>BE81*'allg. Daten'!$C$30</f>
        <v>0</v>
      </c>
      <c r="CE81" s="47" t="str">
        <f t="shared" si="37"/>
        <v/>
      </c>
    </row>
    <row r="82" spans="1:83" ht="15" customHeight="1" x14ac:dyDescent="0.25">
      <c r="A82" s="70">
        <f t="shared" si="38"/>
        <v>73</v>
      </c>
      <c r="B82" s="71"/>
      <c r="C82" s="71"/>
      <c r="D82" s="68"/>
      <c r="E82" s="72"/>
      <c r="F82" s="67" t="str">
        <f t="shared" si="39"/>
        <v/>
      </c>
      <c r="G82" s="67"/>
      <c r="H82" s="67"/>
      <c r="I82" s="179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68"/>
      <c r="AA82" s="68"/>
      <c r="AB82" s="68"/>
      <c r="AC82" s="68"/>
      <c r="AD82" s="68"/>
      <c r="AE82" s="56">
        <f t="shared" si="20"/>
        <v>0</v>
      </c>
      <c r="AF82" s="69"/>
      <c r="AG82" s="65"/>
      <c r="AH82" s="58">
        <f t="shared" si="21"/>
        <v>0</v>
      </c>
      <c r="AI82" s="59">
        <f t="shared" si="22"/>
        <v>0</v>
      </c>
      <c r="AJ82" s="60">
        <f t="shared" si="23"/>
        <v>0</v>
      </c>
      <c r="AK82" s="60">
        <f t="shared" si="24"/>
        <v>0</v>
      </c>
      <c r="AL82" s="60"/>
      <c r="AM82" s="60">
        <f t="shared" si="25"/>
        <v>0</v>
      </c>
      <c r="AN82" s="59">
        <f>AM82*'allg. Daten'!$C$19</f>
        <v>0</v>
      </c>
      <c r="AO82" s="60">
        <f t="shared" si="26"/>
        <v>0</v>
      </c>
      <c r="AP82" s="59">
        <f>IF(AO82=0,0,IF($AM$4&lt;5,'allg. Daten'!$C$27,0))</f>
        <v>0</v>
      </c>
      <c r="AQ82" s="60">
        <f t="shared" si="27"/>
        <v>0</v>
      </c>
      <c r="AR82" s="60">
        <f t="shared" si="28"/>
        <v>0</v>
      </c>
      <c r="AS82" s="60">
        <f t="shared" si="29"/>
        <v>0</v>
      </c>
      <c r="AT82" s="60">
        <f t="shared" si="30"/>
        <v>0</v>
      </c>
      <c r="AU82" s="60">
        <f t="shared" si="30"/>
        <v>0</v>
      </c>
      <c r="AV82" s="60">
        <f t="shared" si="30"/>
        <v>0</v>
      </c>
      <c r="AW82" s="60">
        <f t="shared" si="31"/>
        <v>0</v>
      </c>
      <c r="AX82" s="60">
        <f t="shared" si="32"/>
        <v>1</v>
      </c>
      <c r="AY82" s="60">
        <f t="shared" si="33"/>
        <v>0</v>
      </c>
      <c r="AZ82" s="59">
        <f>IF(AY82=0,'allg. Daten'!$C$18,'allg. Daten'!$C$17)</f>
        <v>30</v>
      </c>
      <c r="BA82" s="59">
        <f>IF(AY82=0,'allg. Daten'!$C$23,'allg. Daten'!$C$22)</f>
        <v>15</v>
      </c>
      <c r="BB82" s="59">
        <f t="shared" si="34"/>
        <v>0</v>
      </c>
      <c r="BC82" s="59">
        <f t="shared" si="35"/>
        <v>0</v>
      </c>
      <c r="BD82" s="60"/>
      <c r="BE82" s="60">
        <f t="shared" si="36"/>
        <v>0</v>
      </c>
      <c r="BF82" s="58">
        <f>BE82*'allg. Daten'!$C$30</f>
        <v>0</v>
      </c>
      <c r="CE82" s="47" t="str">
        <f t="shared" si="37"/>
        <v/>
      </c>
    </row>
    <row r="83" spans="1:83" ht="15" customHeight="1" x14ac:dyDescent="0.25">
      <c r="A83" s="70">
        <f t="shared" si="38"/>
        <v>74</v>
      </c>
      <c r="B83" s="71"/>
      <c r="C83" s="71"/>
      <c r="D83" s="68"/>
      <c r="E83" s="72"/>
      <c r="F83" s="67" t="str">
        <f t="shared" si="39"/>
        <v/>
      </c>
      <c r="G83" s="67"/>
      <c r="H83" s="67"/>
      <c r="I83" s="179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Z83" s="68"/>
      <c r="AA83" s="68"/>
      <c r="AB83" s="68"/>
      <c r="AC83" s="68"/>
      <c r="AD83" s="68"/>
      <c r="AE83" s="56">
        <f t="shared" si="20"/>
        <v>0</v>
      </c>
      <c r="AF83" s="69"/>
      <c r="AG83" s="65"/>
      <c r="AH83" s="58">
        <f t="shared" si="21"/>
        <v>0</v>
      </c>
      <c r="AI83" s="59">
        <f t="shared" si="22"/>
        <v>0</v>
      </c>
      <c r="AJ83" s="60">
        <f t="shared" si="23"/>
        <v>0</v>
      </c>
      <c r="AK83" s="60">
        <f t="shared" si="24"/>
        <v>0</v>
      </c>
      <c r="AL83" s="60"/>
      <c r="AM83" s="60">
        <f t="shared" si="25"/>
        <v>0</v>
      </c>
      <c r="AN83" s="59">
        <f>AM83*'allg. Daten'!$C$19</f>
        <v>0</v>
      </c>
      <c r="AO83" s="60">
        <f t="shared" si="26"/>
        <v>0</v>
      </c>
      <c r="AP83" s="59">
        <f>IF(AO83=0,0,IF($AM$4&lt;5,'allg. Daten'!$C$27,0))</f>
        <v>0</v>
      </c>
      <c r="AQ83" s="60">
        <f t="shared" si="27"/>
        <v>0</v>
      </c>
      <c r="AR83" s="60">
        <f t="shared" si="28"/>
        <v>0</v>
      </c>
      <c r="AS83" s="60">
        <f t="shared" si="29"/>
        <v>0</v>
      </c>
      <c r="AT83" s="60">
        <f t="shared" si="30"/>
        <v>0</v>
      </c>
      <c r="AU83" s="60">
        <f t="shared" si="30"/>
        <v>0</v>
      </c>
      <c r="AV83" s="60">
        <f t="shared" si="30"/>
        <v>0</v>
      </c>
      <c r="AW83" s="60">
        <f t="shared" si="31"/>
        <v>0</v>
      </c>
      <c r="AX83" s="60">
        <f t="shared" si="32"/>
        <v>1</v>
      </c>
      <c r="AY83" s="60">
        <f t="shared" si="33"/>
        <v>0</v>
      </c>
      <c r="AZ83" s="59">
        <f>IF(AY83=0,'allg. Daten'!$C$18,'allg. Daten'!$C$17)</f>
        <v>30</v>
      </c>
      <c r="BA83" s="59">
        <f>IF(AY83=0,'allg. Daten'!$C$23,'allg. Daten'!$C$22)</f>
        <v>15</v>
      </c>
      <c r="BB83" s="59">
        <f t="shared" si="34"/>
        <v>0</v>
      </c>
      <c r="BC83" s="59">
        <f t="shared" si="35"/>
        <v>0</v>
      </c>
      <c r="BD83" s="60"/>
      <c r="BE83" s="60">
        <f t="shared" si="36"/>
        <v>0</v>
      </c>
      <c r="BF83" s="58">
        <f>BE83*'allg. Daten'!$C$30</f>
        <v>0</v>
      </c>
      <c r="CE83" s="47" t="str">
        <f t="shared" si="37"/>
        <v/>
      </c>
    </row>
    <row r="84" spans="1:83" ht="15" customHeight="1" x14ac:dyDescent="0.25">
      <c r="A84" s="70">
        <f t="shared" si="38"/>
        <v>75</v>
      </c>
      <c r="B84" s="71"/>
      <c r="C84" s="71"/>
      <c r="D84" s="68"/>
      <c r="E84" s="72"/>
      <c r="F84" s="67" t="str">
        <f t="shared" si="39"/>
        <v/>
      </c>
      <c r="G84" s="67"/>
      <c r="H84" s="67"/>
      <c r="I84" s="179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68"/>
      <c r="AA84" s="68"/>
      <c r="AB84" s="68"/>
      <c r="AC84" s="68"/>
      <c r="AD84" s="68"/>
      <c r="AE84" s="56">
        <f t="shared" si="20"/>
        <v>0</v>
      </c>
      <c r="AF84" s="69"/>
      <c r="AG84" s="65"/>
      <c r="AH84" s="58">
        <f t="shared" si="21"/>
        <v>0</v>
      </c>
      <c r="AI84" s="59">
        <f t="shared" si="22"/>
        <v>0</v>
      </c>
      <c r="AJ84" s="60">
        <f t="shared" si="23"/>
        <v>0</v>
      </c>
      <c r="AK84" s="60">
        <f t="shared" si="24"/>
        <v>0</v>
      </c>
      <c r="AL84" s="60"/>
      <c r="AM84" s="60">
        <f t="shared" si="25"/>
        <v>0</v>
      </c>
      <c r="AN84" s="59">
        <f>AM84*'allg. Daten'!$C$19</f>
        <v>0</v>
      </c>
      <c r="AO84" s="60">
        <f t="shared" si="26"/>
        <v>0</v>
      </c>
      <c r="AP84" s="59">
        <f>IF(AO84=0,0,IF($AM$4&lt;5,'allg. Daten'!$C$27,0))</f>
        <v>0</v>
      </c>
      <c r="AQ84" s="60">
        <f t="shared" si="27"/>
        <v>0</v>
      </c>
      <c r="AR84" s="60">
        <f t="shared" si="28"/>
        <v>0</v>
      </c>
      <c r="AS84" s="60">
        <f t="shared" si="29"/>
        <v>0</v>
      </c>
      <c r="AT84" s="60">
        <f t="shared" si="30"/>
        <v>0</v>
      </c>
      <c r="AU84" s="60">
        <f t="shared" si="30"/>
        <v>0</v>
      </c>
      <c r="AV84" s="60">
        <f t="shared" si="30"/>
        <v>0</v>
      </c>
      <c r="AW84" s="60">
        <f t="shared" si="31"/>
        <v>0</v>
      </c>
      <c r="AX84" s="60">
        <f t="shared" si="32"/>
        <v>1</v>
      </c>
      <c r="AY84" s="60">
        <f t="shared" si="33"/>
        <v>0</v>
      </c>
      <c r="AZ84" s="59">
        <f>IF(AY84=0,'allg. Daten'!$C$18,'allg. Daten'!$C$17)</f>
        <v>30</v>
      </c>
      <c r="BA84" s="59">
        <f>IF(AY84=0,'allg. Daten'!$C$23,'allg. Daten'!$C$22)</f>
        <v>15</v>
      </c>
      <c r="BB84" s="59">
        <f t="shared" si="34"/>
        <v>0</v>
      </c>
      <c r="BC84" s="59">
        <f t="shared" si="35"/>
        <v>0</v>
      </c>
      <c r="BD84" s="60"/>
      <c r="BE84" s="60">
        <f t="shared" si="36"/>
        <v>0</v>
      </c>
      <c r="BF84" s="58">
        <f>BE84*'allg. Daten'!$C$30</f>
        <v>0</v>
      </c>
      <c r="CE84" s="47" t="str">
        <f t="shared" si="37"/>
        <v/>
      </c>
    </row>
    <row r="85" spans="1:83" ht="15" customHeight="1" x14ac:dyDescent="0.25">
      <c r="A85" s="70">
        <f t="shared" si="38"/>
        <v>76</v>
      </c>
      <c r="B85" s="71"/>
      <c r="C85" s="71"/>
      <c r="D85" s="68"/>
      <c r="E85" s="72"/>
      <c r="F85" s="67" t="str">
        <f t="shared" si="39"/>
        <v/>
      </c>
      <c r="G85" s="67"/>
      <c r="H85" s="67"/>
      <c r="I85" s="179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68"/>
      <c r="AA85" s="68"/>
      <c r="AB85" s="68"/>
      <c r="AC85" s="68"/>
      <c r="AD85" s="68"/>
      <c r="AE85" s="56">
        <f t="shared" si="20"/>
        <v>0</v>
      </c>
      <c r="AF85" s="69"/>
      <c r="AG85" s="65"/>
      <c r="AH85" s="58">
        <f t="shared" si="21"/>
        <v>0</v>
      </c>
      <c r="AI85" s="59">
        <f t="shared" si="22"/>
        <v>0</v>
      </c>
      <c r="AJ85" s="60">
        <f t="shared" si="23"/>
        <v>0</v>
      </c>
      <c r="AK85" s="60">
        <f t="shared" si="24"/>
        <v>0</v>
      </c>
      <c r="AL85" s="60"/>
      <c r="AM85" s="60">
        <f t="shared" si="25"/>
        <v>0</v>
      </c>
      <c r="AN85" s="59">
        <f>AM85*'allg. Daten'!$C$19</f>
        <v>0</v>
      </c>
      <c r="AO85" s="60">
        <f t="shared" si="26"/>
        <v>0</v>
      </c>
      <c r="AP85" s="59">
        <f>IF(AO85=0,0,IF($AM$4&lt;5,'allg. Daten'!$C$27,0))</f>
        <v>0</v>
      </c>
      <c r="AQ85" s="60">
        <f t="shared" si="27"/>
        <v>0</v>
      </c>
      <c r="AR85" s="60">
        <f t="shared" si="28"/>
        <v>0</v>
      </c>
      <c r="AS85" s="60">
        <f t="shared" si="29"/>
        <v>0</v>
      </c>
      <c r="AT85" s="60">
        <f t="shared" si="30"/>
        <v>0</v>
      </c>
      <c r="AU85" s="60">
        <f t="shared" si="30"/>
        <v>0</v>
      </c>
      <c r="AV85" s="60">
        <f t="shared" si="30"/>
        <v>0</v>
      </c>
      <c r="AW85" s="60">
        <f t="shared" si="31"/>
        <v>0</v>
      </c>
      <c r="AX85" s="60">
        <f t="shared" si="32"/>
        <v>1</v>
      </c>
      <c r="AY85" s="60">
        <f t="shared" si="33"/>
        <v>0</v>
      </c>
      <c r="AZ85" s="59">
        <f>IF(AY85=0,'allg. Daten'!$C$18,'allg. Daten'!$C$17)</f>
        <v>30</v>
      </c>
      <c r="BA85" s="59">
        <f>IF(AY85=0,'allg. Daten'!$C$23,'allg. Daten'!$C$22)</f>
        <v>15</v>
      </c>
      <c r="BB85" s="59">
        <f t="shared" si="34"/>
        <v>0</v>
      </c>
      <c r="BC85" s="59">
        <f t="shared" si="35"/>
        <v>0</v>
      </c>
      <c r="BD85" s="60"/>
      <c r="BE85" s="60">
        <f t="shared" si="36"/>
        <v>0</v>
      </c>
      <c r="BF85" s="58">
        <f>BE85*'allg. Daten'!$C$30</f>
        <v>0</v>
      </c>
      <c r="CE85" s="47" t="str">
        <f t="shared" si="37"/>
        <v/>
      </c>
    </row>
    <row r="86" spans="1:83" ht="15" customHeight="1" x14ac:dyDescent="0.25">
      <c r="A86" s="70">
        <f t="shared" si="38"/>
        <v>77</v>
      </c>
      <c r="B86" s="71"/>
      <c r="C86" s="71"/>
      <c r="D86" s="68"/>
      <c r="E86" s="72"/>
      <c r="F86" s="67" t="str">
        <f t="shared" si="39"/>
        <v/>
      </c>
      <c r="G86" s="67"/>
      <c r="H86" s="67"/>
      <c r="I86" s="179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8"/>
      <c r="Z86" s="68"/>
      <c r="AA86" s="68"/>
      <c r="AB86" s="68"/>
      <c r="AC86" s="68"/>
      <c r="AD86" s="68"/>
      <c r="AE86" s="56">
        <f t="shared" si="20"/>
        <v>0</v>
      </c>
      <c r="AF86" s="69"/>
      <c r="AG86" s="65"/>
      <c r="AH86" s="58">
        <f t="shared" si="21"/>
        <v>0</v>
      </c>
      <c r="AI86" s="59">
        <f t="shared" si="22"/>
        <v>0</v>
      </c>
      <c r="AJ86" s="60">
        <f t="shared" si="23"/>
        <v>0</v>
      </c>
      <c r="AK86" s="60">
        <f t="shared" si="24"/>
        <v>0</v>
      </c>
      <c r="AL86" s="60"/>
      <c r="AM86" s="60">
        <f t="shared" si="25"/>
        <v>0</v>
      </c>
      <c r="AN86" s="59">
        <f>AM86*'allg. Daten'!$C$19</f>
        <v>0</v>
      </c>
      <c r="AO86" s="60">
        <f t="shared" si="26"/>
        <v>0</v>
      </c>
      <c r="AP86" s="59">
        <f>IF(AO86=0,0,IF($AM$4&lt;5,'allg. Daten'!$C$27,0))</f>
        <v>0</v>
      </c>
      <c r="AQ86" s="60">
        <f t="shared" si="27"/>
        <v>0</v>
      </c>
      <c r="AR86" s="60">
        <f t="shared" si="28"/>
        <v>0</v>
      </c>
      <c r="AS86" s="60">
        <f t="shared" si="29"/>
        <v>0</v>
      </c>
      <c r="AT86" s="60">
        <f t="shared" si="30"/>
        <v>0</v>
      </c>
      <c r="AU86" s="60">
        <f t="shared" si="30"/>
        <v>0</v>
      </c>
      <c r="AV86" s="60">
        <f t="shared" si="30"/>
        <v>0</v>
      </c>
      <c r="AW86" s="60">
        <f t="shared" si="31"/>
        <v>0</v>
      </c>
      <c r="AX86" s="60">
        <f t="shared" si="32"/>
        <v>1</v>
      </c>
      <c r="AY86" s="60">
        <f t="shared" si="33"/>
        <v>0</v>
      </c>
      <c r="AZ86" s="59">
        <f>IF(AY86=0,'allg. Daten'!$C$18,'allg. Daten'!$C$17)</f>
        <v>30</v>
      </c>
      <c r="BA86" s="59">
        <f>IF(AY86=0,'allg. Daten'!$C$23,'allg. Daten'!$C$22)</f>
        <v>15</v>
      </c>
      <c r="BB86" s="59">
        <f t="shared" si="34"/>
        <v>0</v>
      </c>
      <c r="BC86" s="59">
        <f t="shared" si="35"/>
        <v>0</v>
      </c>
      <c r="BD86" s="60"/>
      <c r="BE86" s="60">
        <f t="shared" si="36"/>
        <v>0</v>
      </c>
      <c r="BF86" s="58">
        <f>BE86*'allg. Daten'!$C$30</f>
        <v>0</v>
      </c>
      <c r="CE86" s="47" t="str">
        <f t="shared" si="37"/>
        <v/>
      </c>
    </row>
    <row r="87" spans="1:83" ht="15" customHeight="1" x14ac:dyDescent="0.25">
      <c r="A87" s="70">
        <f t="shared" si="38"/>
        <v>78</v>
      </c>
      <c r="B87" s="71"/>
      <c r="C87" s="71"/>
      <c r="D87" s="68"/>
      <c r="E87" s="72"/>
      <c r="F87" s="67" t="str">
        <f t="shared" si="39"/>
        <v/>
      </c>
      <c r="G87" s="67"/>
      <c r="H87" s="67"/>
      <c r="I87" s="179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8"/>
      <c r="AA87" s="68"/>
      <c r="AB87" s="68"/>
      <c r="AC87" s="68"/>
      <c r="AD87" s="68"/>
      <c r="AE87" s="56">
        <f t="shared" si="20"/>
        <v>0</v>
      </c>
      <c r="AF87" s="69"/>
      <c r="AG87" s="65"/>
      <c r="AH87" s="58">
        <f t="shared" si="21"/>
        <v>0</v>
      </c>
      <c r="AI87" s="59">
        <f t="shared" si="22"/>
        <v>0</v>
      </c>
      <c r="AJ87" s="60">
        <f t="shared" si="23"/>
        <v>0</v>
      </c>
      <c r="AK87" s="60">
        <f t="shared" si="24"/>
        <v>0</v>
      </c>
      <c r="AL87" s="60"/>
      <c r="AM87" s="60">
        <f t="shared" si="25"/>
        <v>0</v>
      </c>
      <c r="AN87" s="59">
        <f>AM87*'allg. Daten'!$C$19</f>
        <v>0</v>
      </c>
      <c r="AO87" s="60">
        <f t="shared" si="26"/>
        <v>0</v>
      </c>
      <c r="AP87" s="59">
        <f>IF(AO87=0,0,IF($AM$4&lt;5,'allg. Daten'!$C$27,0))</f>
        <v>0</v>
      </c>
      <c r="AQ87" s="60">
        <f t="shared" si="27"/>
        <v>0</v>
      </c>
      <c r="AR87" s="60">
        <f t="shared" si="28"/>
        <v>0</v>
      </c>
      <c r="AS87" s="60">
        <f t="shared" si="29"/>
        <v>0</v>
      </c>
      <c r="AT87" s="60">
        <f t="shared" si="30"/>
        <v>0</v>
      </c>
      <c r="AU87" s="60">
        <f t="shared" si="30"/>
        <v>0</v>
      </c>
      <c r="AV87" s="60">
        <f t="shared" si="30"/>
        <v>0</v>
      </c>
      <c r="AW87" s="60">
        <f t="shared" si="31"/>
        <v>0</v>
      </c>
      <c r="AX87" s="60">
        <f t="shared" si="32"/>
        <v>1</v>
      </c>
      <c r="AY87" s="60">
        <f t="shared" si="33"/>
        <v>0</v>
      </c>
      <c r="AZ87" s="59">
        <f>IF(AY87=0,'allg. Daten'!$C$18,'allg. Daten'!$C$17)</f>
        <v>30</v>
      </c>
      <c r="BA87" s="59">
        <f>IF(AY87=0,'allg. Daten'!$C$23,'allg. Daten'!$C$22)</f>
        <v>15</v>
      </c>
      <c r="BB87" s="59">
        <f t="shared" si="34"/>
        <v>0</v>
      </c>
      <c r="BC87" s="59">
        <f t="shared" si="35"/>
        <v>0</v>
      </c>
      <c r="BD87" s="60"/>
      <c r="BE87" s="60">
        <f t="shared" si="36"/>
        <v>0</v>
      </c>
      <c r="BF87" s="58">
        <f>BE87*'allg. Daten'!$C$30</f>
        <v>0</v>
      </c>
      <c r="CE87" s="47" t="str">
        <f t="shared" si="37"/>
        <v/>
      </c>
    </row>
    <row r="88" spans="1:83" ht="15" customHeight="1" x14ac:dyDescent="0.25">
      <c r="A88" s="70">
        <f t="shared" si="38"/>
        <v>79</v>
      </c>
      <c r="B88" s="71"/>
      <c r="C88" s="71"/>
      <c r="D88" s="68"/>
      <c r="E88" s="72"/>
      <c r="F88" s="67" t="str">
        <f t="shared" si="39"/>
        <v/>
      </c>
      <c r="G88" s="67"/>
      <c r="H88" s="67"/>
      <c r="I88" s="179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8"/>
      <c r="Z88" s="68"/>
      <c r="AA88" s="68"/>
      <c r="AB88" s="68"/>
      <c r="AC88" s="68"/>
      <c r="AD88" s="68"/>
      <c r="AE88" s="56">
        <f t="shared" si="20"/>
        <v>0</v>
      </c>
      <c r="AF88" s="69"/>
      <c r="AG88" s="65"/>
      <c r="AH88" s="58">
        <f t="shared" si="21"/>
        <v>0</v>
      </c>
      <c r="AI88" s="59">
        <f t="shared" si="22"/>
        <v>0</v>
      </c>
      <c r="AJ88" s="60">
        <f t="shared" si="23"/>
        <v>0</v>
      </c>
      <c r="AK88" s="60">
        <f t="shared" si="24"/>
        <v>0</v>
      </c>
      <c r="AL88" s="60"/>
      <c r="AM88" s="60">
        <f t="shared" si="25"/>
        <v>0</v>
      </c>
      <c r="AN88" s="59">
        <f>AM88*'allg. Daten'!$C$19</f>
        <v>0</v>
      </c>
      <c r="AO88" s="60">
        <f t="shared" si="26"/>
        <v>0</v>
      </c>
      <c r="AP88" s="59">
        <f>IF(AO88=0,0,IF($AM$4&lt;5,'allg. Daten'!$C$27,0))</f>
        <v>0</v>
      </c>
      <c r="AQ88" s="60">
        <f t="shared" si="27"/>
        <v>0</v>
      </c>
      <c r="AR88" s="60">
        <f t="shared" si="28"/>
        <v>0</v>
      </c>
      <c r="AS88" s="60">
        <f t="shared" si="29"/>
        <v>0</v>
      </c>
      <c r="AT88" s="60">
        <f t="shared" si="30"/>
        <v>0</v>
      </c>
      <c r="AU88" s="60">
        <f t="shared" si="30"/>
        <v>0</v>
      </c>
      <c r="AV88" s="60">
        <f t="shared" si="30"/>
        <v>0</v>
      </c>
      <c r="AW88" s="60">
        <f t="shared" si="31"/>
        <v>0</v>
      </c>
      <c r="AX88" s="60">
        <f t="shared" si="32"/>
        <v>1</v>
      </c>
      <c r="AY88" s="60">
        <f t="shared" si="33"/>
        <v>0</v>
      </c>
      <c r="AZ88" s="59">
        <f>IF(AY88=0,'allg. Daten'!$C$18,'allg. Daten'!$C$17)</f>
        <v>30</v>
      </c>
      <c r="BA88" s="59">
        <f>IF(AY88=0,'allg. Daten'!$C$23,'allg. Daten'!$C$22)</f>
        <v>15</v>
      </c>
      <c r="BB88" s="59">
        <f t="shared" si="34"/>
        <v>0</v>
      </c>
      <c r="BC88" s="59">
        <f t="shared" si="35"/>
        <v>0</v>
      </c>
      <c r="BD88" s="60"/>
      <c r="BE88" s="60">
        <f t="shared" si="36"/>
        <v>0</v>
      </c>
      <c r="BF88" s="58">
        <f>BE88*'allg. Daten'!$C$30</f>
        <v>0</v>
      </c>
      <c r="CE88" s="47" t="str">
        <f t="shared" si="37"/>
        <v/>
      </c>
    </row>
    <row r="89" spans="1:83" ht="15" customHeight="1" x14ac:dyDescent="0.25">
      <c r="A89" s="70">
        <f t="shared" si="38"/>
        <v>80</v>
      </c>
      <c r="B89" s="71"/>
      <c r="C89" s="71"/>
      <c r="D89" s="68"/>
      <c r="E89" s="72"/>
      <c r="F89" s="67" t="str">
        <f t="shared" si="39"/>
        <v/>
      </c>
      <c r="G89" s="67"/>
      <c r="H89" s="67"/>
      <c r="I89" s="179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68"/>
      <c r="AA89" s="68"/>
      <c r="AB89" s="68"/>
      <c r="AC89" s="68"/>
      <c r="AD89" s="68"/>
      <c r="AE89" s="56">
        <f t="shared" si="20"/>
        <v>0</v>
      </c>
      <c r="AF89" s="69"/>
      <c r="AG89" s="65"/>
      <c r="AH89" s="58">
        <f t="shared" si="21"/>
        <v>0</v>
      </c>
      <c r="AI89" s="59">
        <f t="shared" si="22"/>
        <v>0</v>
      </c>
      <c r="AJ89" s="60">
        <f t="shared" si="23"/>
        <v>0</v>
      </c>
      <c r="AK89" s="60">
        <f t="shared" si="24"/>
        <v>0</v>
      </c>
      <c r="AL89" s="60"/>
      <c r="AM89" s="60">
        <f t="shared" si="25"/>
        <v>0</v>
      </c>
      <c r="AN89" s="59">
        <f>AM89*'allg. Daten'!$C$19</f>
        <v>0</v>
      </c>
      <c r="AO89" s="60">
        <f t="shared" si="26"/>
        <v>0</v>
      </c>
      <c r="AP89" s="59">
        <f>IF(AO89=0,0,IF($AM$4&lt;5,'allg. Daten'!$C$27,0))</f>
        <v>0</v>
      </c>
      <c r="AQ89" s="60">
        <f t="shared" si="27"/>
        <v>0</v>
      </c>
      <c r="AR89" s="60">
        <f t="shared" si="28"/>
        <v>0</v>
      </c>
      <c r="AS89" s="60">
        <f t="shared" si="29"/>
        <v>0</v>
      </c>
      <c r="AT89" s="60">
        <f t="shared" si="30"/>
        <v>0</v>
      </c>
      <c r="AU89" s="60">
        <f t="shared" si="30"/>
        <v>0</v>
      </c>
      <c r="AV89" s="60">
        <f t="shared" si="30"/>
        <v>0</v>
      </c>
      <c r="AW89" s="60">
        <f t="shared" si="31"/>
        <v>0</v>
      </c>
      <c r="AX89" s="60">
        <f t="shared" si="32"/>
        <v>1</v>
      </c>
      <c r="AY89" s="60">
        <f t="shared" si="33"/>
        <v>0</v>
      </c>
      <c r="AZ89" s="59">
        <f>IF(AY89=0,'allg. Daten'!$C$18,'allg. Daten'!$C$17)</f>
        <v>30</v>
      </c>
      <c r="BA89" s="59">
        <f>IF(AY89=0,'allg. Daten'!$C$23,'allg. Daten'!$C$22)</f>
        <v>15</v>
      </c>
      <c r="BB89" s="59">
        <f t="shared" si="34"/>
        <v>0</v>
      </c>
      <c r="BC89" s="59">
        <f t="shared" si="35"/>
        <v>0</v>
      </c>
      <c r="BD89" s="60"/>
      <c r="BE89" s="60">
        <f t="shared" si="36"/>
        <v>0</v>
      </c>
      <c r="BF89" s="58">
        <f>BE89*'allg. Daten'!$C$30</f>
        <v>0</v>
      </c>
      <c r="CE89" s="47" t="str">
        <f t="shared" si="37"/>
        <v/>
      </c>
    </row>
    <row r="90" spans="1:83" ht="15" customHeight="1" x14ac:dyDescent="0.25">
      <c r="A90" s="70">
        <f t="shared" si="38"/>
        <v>81</v>
      </c>
      <c r="B90" s="71"/>
      <c r="C90" s="71"/>
      <c r="D90" s="68"/>
      <c r="E90" s="72"/>
      <c r="F90" s="67" t="str">
        <f t="shared" si="39"/>
        <v/>
      </c>
      <c r="G90" s="67"/>
      <c r="H90" s="67"/>
      <c r="I90" s="179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8"/>
      <c r="Z90" s="68"/>
      <c r="AA90" s="68"/>
      <c r="AB90" s="68"/>
      <c r="AC90" s="68"/>
      <c r="AD90" s="68"/>
      <c r="AE90" s="56">
        <f t="shared" si="20"/>
        <v>0</v>
      </c>
      <c r="AF90" s="69"/>
      <c r="AG90" s="65"/>
      <c r="AH90" s="58">
        <f t="shared" si="21"/>
        <v>0</v>
      </c>
      <c r="AI90" s="59">
        <f t="shared" si="22"/>
        <v>0</v>
      </c>
      <c r="AJ90" s="60">
        <f t="shared" si="23"/>
        <v>0</v>
      </c>
      <c r="AK90" s="60">
        <f t="shared" si="24"/>
        <v>0</v>
      </c>
      <c r="AL90" s="60"/>
      <c r="AM90" s="60">
        <f t="shared" si="25"/>
        <v>0</v>
      </c>
      <c r="AN90" s="59">
        <f>AM90*'allg. Daten'!$C$19</f>
        <v>0</v>
      </c>
      <c r="AO90" s="60">
        <f t="shared" si="26"/>
        <v>0</v>
      </c>
      <c r="AP90" s="59">
        <f>IF(AO90=0,0,IF($AM$4&lt;5,'allg. Daten'!$C$27,0))</f>
        <v>0</v>
      </c>
      <c r="AQ90" s="60">
        <f t="shared" si="27"/>
        <v>0</v>
      </c>
      <c r="AR90" s="60">
        <f t="shared" si="28"/>
        <v>0</v>
      </c>
      <c r="AS90" s="60">
        <f t="shared" si="29"/>
        <v>0</v>
      </c>
      <c r="AT90" s="60">
        <f t="shared" si="30"/>
        <v>0</v>
      </c>
      <c r="AU90" s="60">
        <f t="shared" si="30"/>
        <v>0</v>
      </c>
      <c r="AV90" s="60">
        <f t="shared" si="30"/>
        <v>0</v>
      </c>
      <c r="AW90" s="60">
        <f t="shared" si="31"/>
        <v>0</v>
      </c>
      <c r="AX90" s="60">
        <f t="shared" si="32"/>
        <v>1</v>
      </c>
      <c r="AY90" s="60">
        <f t="shared" si="33"/>
        <v>0</v>
      </c>
      <c r="AZ90" s="59">
        <f>IF(AY90=0,'allg. Daten'!$C$18,'allg. Daten'!$C$17)</f>
        <v>30</v>
      </c>
      <c r="BA90" s="59">
        <f>IF(AY90=0,'allg. Daten'!$C$23,'allg. Daten'!$C$22)</f>
        <v>15</v>
      </c>
      <c r="BB90" s="59">
        <f t="shared" si="34"/>
        <v>0</v>
      </c>
      <c r="BC90" s="59">
        <f t="shared" si="35"/>
        <v>0</v>
      </c>
      <c r="BD90" s="60"/>
      <c r="BE90" s="60">
        <f t="shared" si="36"/>
        <v>0</v>
      </c>
      <c r="BF90" s="58">
        <f>BE90*'allg. Daten'!$C$30</f>
        <v>0</v>
      </c>
      <c r="CE90" s="47" t="str">
        <f t="shared" si="37"/>
        <v/>
      </c>
    </row>
    <row r="91" spans="1:83" ht="15" customHeight="1" x14ac:dyDescent="0.25">
      <c r="A91" s="70">
        <f t="shared" si="38"/>
        <v>82</v>
      </c>
      <c r="B91" s="71"/>
      <c r="C91" s="71"/>
      <c r="D91" s="68"/>
      <c r="E91" s="72"/>
      <c r="F91" s="67" t="str">
        <f t="shared" si="39"/>
        <v/>
      </c>
      <c r="G91" s="67"/>
      <c r="H91" s="67"/>
      <c r="I91" s="179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68"/>
      <c r="AA91" s="68"/>
      <c r="AB91" s="68"/>
      <c r="AC91" s="68"/>
      <c r="AD91" s="68"/>
      <c r="AE91" s="56">
        <f t="shared" si="20"/>
        <v>0</v>
      </c>
      <c r="AF91" s="69"/>
      <c r="AG91" s="65"/>
      <c r="AH91" s="58">
        <f t="shared" si="21"/>
        <v>0</v>
      </c>
      <c r="AI91" s="59">
        <f t="shared" si="22"/>
        <v>0</v>
      </c>
      <c r="AJ91" s="60">
        <f t="shared" si="23"/>
        <v>0</v>
      </c>
      <c r="AK91" s="60">
        <f t="shared" si="24"/>
        <v>0</v>
      </c>
      <c r="AL91" s="60"/>
      <c r="AM91" s="60">
        <f t="shared" si="25"/>
        <v>0</v>
      </c>
      <c r="AN91" s="59">
        <f>AM91*'allg. Daten'!$C$19</f>
        <v>0</v>
      </c>
      <c r="AO91" s="60">
        <f t="shared" si="26"/>
        <v>0</v>
      </c>
      <c r="AP91" s="59">
        <f>IF(AO91=0,0,IF($AM$4&lt;5,'allg. Daten'!$C$27,0))</f>
        <v>0</v>
      </c>
      <c r="AQ91" s="60">
        <f t="shared" si="27"/>
        <v>0</v>
      </c>
      <c r="AR91" s="60">
        <f t="shared" si="28"/>
        <v>0</v>
      </c>
      <c r="AS91" s="60">
        <f t="shared" si="29"/>
        <v>0</v>
      </c>
      <c r="AT91" s="60">
        <f t="shared" si="30"/>
        <v>0</v>
      </c>
      <c r="AU91" s="60">
        <f t="shared" si="30"/>
        <v>0</v>
      </c>
      <c r="AV91" s="60">
        <f t="shared" si="30"/>
        <v>0</v>
      </c>
      <c r="AW91" s="60">
        <f t="shared" si="31"/>
        <v>0</v>
      </c>
      <c r="AX91" s="60">
        <f t="shared" si="32"/>
        <v>1</v>
      </c>
      <c r="AY91" s="60">
        <f t="shared" si="33"/>
        <v>0</v>
      </c>
      <c r="AZ91" s="59">
        <f>IF(AY91=0,'allg. Daten'!$C$18,'allg. Daten'!$C$17)</f>
        <v>30</v>
      </c>
      <c r="BA91" s="59">
        <f>IF(AY91=0,'allg. Daten'!$C$23,'allg. Daten'!$C$22)</f>
        <v>15</v>
      </c>
      <c r="BB91" s="59">
        <f t="shared" si="34"/>
        <v>0</v>
      </c>
      <c r="BC91" s="59">
        <f t="shared" si="35"/>
        <v>0</v>
      </c>
      <c r="BD91" s="60"/>
      <c r="BE91" s="60">
        <f t="shared" si="36"/>
        <v>0</v>
      </c>
      <c r="BF91" s="58">
        <f>BE91*'allg. Daten'!$C$30</f>
        <v>0</v>
      </c>
      <c r="CE91" s="47" t="str">
        <f t="shared" si="37"/>
        <v/>
      </c>
    </row>
    <row r="92" spans="1:83" ht="15" customHeight="1" x14ac:dyDescent="0.25">
      <c r="A92" s="70">
        <f t="shared" si="38"/>
        <v>83</v>
      </c>
      <c r="B92" s="71"/>
      <c r="C92" s="71"/>
      <c r="D92" s="68"/>
      <c r="E92" s="72"/>
      <c r="F92" s="67" t="str">
        <f t="shared" si="39"/>
        <v/>
      </c>
      <c r="G92" s="67"/>
      <c r="H92" s="67"/>
      <c r="I92" s="179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8"/>
      <c r="Z92" s="68"/>
      <c r="AA92" s="68"/>
      <c r="AB92" s="68"/>
      <c r="AC92" s="68"/>
      <c r="AD92" s="68"/>
      <c r="AE92" s="56">
        <f t="shared" si="20"/>
        <v>0</v>
      </c>
      <c r="AF92" s="69"/>
      <c r="AG92" s="65"/>
      <c r="AH92" s="58">
        <f t="shared" si="21"/>
        <v>0</v>
      </c>
      <c r="AI92" s="59">
        <f t="shared" si="22"/>
        <v>0</v>
      </c>
      <c r="AJ92" s="60">
        <f t="shared" si="23"/>
        <v>0</v>
      </c>
      <c r="AK92" s="60">
        <f t="shared" si="24"/>
        <v>0</v>
      </c>
      <c r="AL92" s="60"/>
      <c r="AM92" s="60">
        <f t="shared" si="25"/>
        <v>0</v>
      </c>
      <c r="AN92" s="59">
        <f>AM92*'allg. Daten'!$C$19</f>
        <v>0</v>
      </c>
      <c r="AO92" s="60">
        <f t="shared" si="26"/>
        <v>0</v>
      </c>
      <c r="AP92" s="59">
        <f>IF(AO92=0,0,IF($AM$4&lt;5,'allg. Daten'!$C$27,0))</f>
        <v>0</v>
      </c>
      <c r="AQ92" s="60">
        <f t="shared" si="27"/>
        <v>0</v>
      </c>
      <c r="AR92" s="60">
        <f t="shared" si="28"/>
        <v>0</v>
      </c>
      <c r="AS92" s="60">
        <f t="shared" si="29"/>
        <v>0</v>
      </c>
      <c r="AT92" s="60">
        <f t="shared" si="30"/>
        <v>0</v>
      </c>
      <c r="AU92" s="60">
        <f t="shared" si="30"/>
        <v>0</v>
      </c>
      <c r="AV92" s="60">
        <f t="shared" si="30"/>
        <v>0</v>
      </c>
      <c r="AW92" s="60">
        <f t="shared" si="31"/>
        <v>0</v>
      </c>
      <c r="AX92" s="60">
        <f t="shared" si="32"/>
        <v>1</v>
      </c>
      <c r="AY92" s="60">
        <f t="shared" si="33"/>
        <v>0</v>
      </c>
      <c r="AZ92" s="59">
        <f>IF(AY92=0,'allg. Daten'!$C$18,'allg. Daten'!$C$17)</f>
        <v>30</v>
      </c>
      <c r="BA92" s="59">
        <f>IF(AY92=0,'allg. Daten'!$C$23,'allg. Daten'!$C$22)</f>
        <v>15</v>
      </c>
      <c r="BB92" s="59">
        <f t="shared" si="34"/>
        <v>0</v>
      </c>
      <c r="BC92" s="59">
        <f t="shared" si="35"/>
        <v>0</v>
      </c>
      <c r="BD92" s="60"/>
      <c r="BE92" s="60">
        <f t="shared" si="36"/>
        <v>0</v>
      </c>
      <c r="BF92" s="58">
        <f>BE92*'allg. Daten'!$C$30</f>
        <v>0</v>
      </c>
      <c r="CE92" s="47" t="str">
        <f t="shared" si="37"/>
        <v/>
      </c>
    </row>
    <row r="93" spans="1:83" ht="15" customHeight="1" x14ac:dyDescent="0.25">
      <c r="A93" s="70">
        <f t="shared" si="38"/>
        <v>84</v>
      </c>
      <c r="B93" s="71"/>
      <c r="C93" s="71"/>
      <c r="D93" s="68"/>
      <c r="E93" s="72"/>
      <c r="F93" s="67" t="str">
        <f t="shared" si="39"/>
        <v/>
      </c>
      <c r="G93" s="67"/>
      <c r="H93" s="67"/>
      <c r="I93" s="179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68"/>
      <c r="AA93" s="68"/>
      <c r="AB93" s="68"/>
      <c r="AC93" s="68"/>
      <c r="AD93" s="68"/>
      <c r="AE93" s="56">
        <f t="shared" si="20"/>
        <v>0</v>
      </c>
      <c r="AF93" s="69"/>
      <c r="AG93" s="65"/>
      <c r="AH93" s="58">
        <f t="shared" si="21"/>
        <v>0</v>
      </c>
      <c r="AI93" s="59">
        <f t="shared" si="22"/>
        <v>0</v>
      </c>
      <c r="AJ93" s="60">
        <f t="shared" si="23"/>
        <v>0</v>
      </c>
      <c r="AK93" s="60">
        <f t="shared" si="24"/>
        <v>0</v>
      </c>
      <c r="AL93" s="60"/>
      <c r="AM93" s="60">
        <f t="shared" si="25"/>
        <v>0</v>
      </c>
      <c r="AN93" s="59">
        <f>AM93*'allg. Daten'!$C$19</f>
        <v>0</v>
      </c>
      <c r="AO93" s="60">
        <f t="shared" si="26"/>
        <v>0</v>
      </c>
      <c r="AP93" s="59">
        <f>IF(AO93=0,0,IF($AM$4&lt;5,'allg. Daten'!$C$27,0))</f>
        <v>0</v>
      </c>
      <c r="AQ93" s="60">
        <f t="shared" si="27"/>
        <v>0</v>
      </c>
      <c r="AR93" s="60">
        <f t="shared" si="28"/>
        <v>0</v>
      </c>
      <c r="AS93" s="60">
        <f t="shared" si="29"/>
        <v>0</v>
      </c>
      <c r="AT93" s="60">
        <f t="shared" si="30"/>
        <v>0</v>
      </c>
      <c r="AU93" s="60">
        <f t="shared" si="30"/>
        <v>0</v>
      </c>
      <c r="AV93" s="60">
        <f t="shared" si="30"/>
        <v>0</v>
      </c>
      <c r="AW93" s="60">
        <f t="shared" si="31"/>
        <v>0</v>
      </c>
      <c r="AX93" s="60">
        <f t="shared" si="32"/>
        <v>1</v>
      </c>
      <c r="AY93" s="60">
        <f t="shared" si="33"/>
        <v>0</v>
      </c>
      <c r="AZ93" s="59">
        <f>IF(AY93=0,'allg. Daten'!$C$18,'allg. Daten'!$C$17)</f>
        <v>30</v>
      </c>
      <c r="BA93" s="59">
        <f>IF(AY93=0,'allg. Daten'!$C$23,'allg. Daten'!$C$22)</f>
        <v>15</v>
      </c>
      <c r="BB93" s="59">
        <f t="shared" si="34"/>
        <v>0</v>
      </c>
      <c r="BC93" s="59">
        <f t="shared" si="35"/>
        <v>0</v>
      </c>
      <c r="BD93" s="60"/>
      <c r="BE93" s="60">
        <f t="shared" si="36"/>
        <v>0</v>
      </c>
      <c r="BF93" s="58">
        <f>BE93*'allg. Daten'!$C$30</f>
        <v>0</v>
      </c>
      <c r="CE93" s="47" t="str">
        <f t="shared" si="37"/>
        <v/>
      </c>
    </row>
    <row r="94" spans="1:83" ht="15" customHeight="1" x14ac:dyDescent="0.25">
      <c r="A94" s="70">
        <f t="shared" si="38"/>
        <v>85</v>
      </c>
      <c r="B94" s="71"/>
      <c r="C94" s="71"/>
      <c r="D94" s="68"/>
      <c r="E94" s="72"/>
      <c r="F94" s="67" t="str">
        <f t="shared" si="39"/>
        <v/>
      </c>
      <c r="G94" s="67"/>
      <c r="H94" s="67"/>
      <c r="I94" s="179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8"/>
      <c r="Z94" s="68"/>
      <c r="AA94" s="68"/>
      <c r="AB94" s="68"/>
      <c r="AC94" s="68"/>
      <c r="AD94" s="68"/>
      <c r="AE94" s="56">
        <f t="shared" si="20"/>
        <v>0</v>
      </c>
      <c r="AF94" s="69"/>
      <c r="AG94" s="65"/>
      <c r="AH94" s="58">
        <f t="shared" si="21"/>
        <v>0</v>
      </c>
      <c r="AI94" s="59">
        <f t="shared" si="22"/>
        <v>0</v>
      </c>
      <c r="AJ94" s="60">
        <f t="shared" si="23"/>
        <v>0</v>
      </c>
      <c r="AK94" s="60">
        <f t="shared" si="24"/>
        <v>0</v>
      </c>
      <c r="AL94" s="60"/>
      <c r="AM94" s="60">
        <f t="shared" si="25"/>
        <v>0</v>
      </c>
      <c r="AN94" s="59">
        <f>AM94*'allg. Daten'!$C$19</f>
        <v>0</v>
      </c>
      <c r="AO94" s="60">
        <f t="shared" si="26"/>
        <v>0</v>
      </c>
      <c r="AP94" s="59">
        <f>IF(AO94=0,0,IF($AM$4&lt;5,'allg. Daten'!$C$27,0))</f>
        <v>0</v>
      </c>
      <c r="AQ94" s="60">
        <f t="shared" si="27"/>
        <v>0</v>
      </c>
      <c r="AR94" s="60">
        <f t="shared" si="28"/>
        <v>0</v>
      </c>
      <c r="AS94" s="60">
        <f t="shared" si="29"/>
        <v>0</v>
      </c>
      <c r="AT94" s="60">
        <f t="shared" si="30"/>
        <v>0</v>
      </c>
      <c r="AU94" s="60">
        <f t="shared" si="30"/>
        <v>0</v>
      </c>
      <c r="AV94" s="60">
        <f t="shared" si="30"/>
        <v>0</v>
      </c>
      <c r="AW94" s="60">
        <f t="shared" si="31"/>
        <v>0</v>
      </c>
      <c r="AX94" s="60">
        <f t="shared" si="32"/>
        <v>1</v>
      </c>
      <c r="AY94" s="60">
        <f t="shared" si="33"/>
        <v>0</v>
      </c>
      <c r="AZ94" s="59">
        <f>IF(AY94=0,'allg. Daten'!$C$18,'allg. Daten'!$C$17)</f>
        <v>30</v>
      </c>
      <c r="BA94" s="59">
        <f>IF(AY94=0,'allg. Daten'!$C$23,'allg. Daten'!$C$22)</f>
        <v>15</v>
      </c>
      <c r="BB94" s="59">
        <f t="shared" si="34"/>
        <v>0</v>
      </c>
      <c r="BC94" s="59">
        <f t="shared" si="35"/>
        <v>0</v>
      </c>
      <c r="BD94" s="60"/>
      <c r="BE94" s="60">
        <f t="shared" si="36"/>
        <v>0</v>
      </c>
      <c r="BF94" s="58">
        <f>BE94*'allg. Daten'!$C$30</f>
        <v>0</v>
      </c>
      <c r="CE94" s="47" t="str">
        <f t="shared" si="37"/>
        <v/>
      </c>
    </row>
    <row r="95" spans="1:83" ht="15" customHeight="1" x14ac:dyDescent="0.25">
      <c r="A95" s="70">
        <f t="shared" si="38"/>
        <v>86</v>
      </c>
      <c r="B95" s="71"/>
      <c r="C95" s="71"/>
      <c r="D95" s="68"/>
      <c r="E95" s="72"/>
      <c r="F95" s="67" t="str">
        <f t="shared" si="39"/>
        <v/>
      </c>
      <c r="G95" s="67"/>
      <c r="H95" s="67"/>
      <c r="I95" s="179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8"/>
      <c r="Z95" s="68"/>
      <c r="AA95" s="68"/>
      <c r="AB95" s="68"/>
      <c r="AC95" s="68"/>
      <c r="AD95" s="68"/>
      <c r="AE95" s="56">
        <f t="shared" si="20"/>
        <v>0</v>
      </c>
      <c r="AF95" s="69"/>
      <c r="AG95" s="65"/>
      <c r="AH95" s="58">
        <f t="shared" si="21"/>
        <v>0</v>
      </c>
      <c r="AI95" s="59">
        <f t="shared" si="22"/>
        <v>0</v>
      </c>
      <c r="AJ95" s="60">
        <f t="shared" si="23"/>
        <v>0</v>
      </c>
      <c r="AK95" s="60">
        <f t="shared" si="24"/>
        <v>0</v>
      </c>
      <c r="AL95" s="60"/>
      <c r="AM95" s="60">
        <f t="shared" si="25"/>
        <v>0</v>
      </c>
      <c r="AN95" s="59">
        <f>AM95*'allg. Daten'!$C$19</f>
        <v>0</v>
      </c>
      <c r="AO95" s="60">
        <f t="shared" si="26"/>
        <v>0</v>
      </c>
      <c r="AP95" s="59">
        <f>IF(AO95=0,0,IF($AM$4&lt;5,'allg. Daten'!$C$27,0))</f>
        <v>0</v>
      </c>
      <c r="AQ95" s="60">
        <f t="shared" si="27"/>
        <v>0</v>
      </c>
      <c r="AR95" s="60">
        <f t="shared" si="28"/>
        <v>0</v>
      </c>
      <c r="AS95" s="60">
        <f t="shared" si="29"/>
        <v>0</v>
      </c>
      <c r="AT95" s="60">
        <f t="shared" si="30"/>
        <v>0</v>
      </c>
      <c r="AU95" s="60">
        <f t="shared" si="30"/>
        <v>0</v>
      </c>
      <c r="AV95" s="60">
        <f t="shared" si="30"/>
        <v>0</v>
      </c>
      <c r="AW95" s="60">
        <f t="shared" si="31"/>
        <v>0</v>
      </c>
      <c r="AX95" s="60">
        <f t="shared" si="32"/>
        <v>1</v>
      </c>
      <c r="AY95" s="60">
        <f t="shared" si="33"/>
        <v>0</v>
      </c>
      <c r="AZ95" s="59">
        <f>IF(AY95=0,'allg. Daten'!$C$18,'allg. Daten'!$C$17)</f>
        <v>30</v>
      </c>
      <c r="BA95" s="59">
        <f>IF(AY95=0,'allg. Daten'!$C$23,'allg. Daten'!$C$22)</f>
        <v>15</v>
      </c>
      <c r="BB95" s="59">
        <f t="shared" si="34"/>
        <v>0</v>
      </c>
      <c r="BC95" s="59">
        <f t="shared" si="35"/>
        <v>0</v>
      </c>
      <c r="BD95" s="60"/>
      <c r="BE95" s="60">
        <f t="shared" si="36"/>
        <v>0</v>
      </c>
      <c r="BF95" s="58">
        <f>BE95*'allg. Daten'!$C$30</f>
        <v>0</v>
      </c>
      <c r="CE95" s="47" t="str">
        <f t="shared" si="37"/>
        <v/>
      </c>
    </row>
    <row r="96" spans="1:83" ht="15" customHeight="1" x14ac:dyDescent="0.25">
      <c r="A96" s="70">
        <f t="shared" si="38"/>
        <v>87</v>
      </c>
      <c r="B96" s="71"/>
      <c r="C96" s="71"/>
      <c r="D96" s="68"/>
      <c r="E96" s="72"/>
      <c r="F96" s="67" t="str">
        <f t="shared" si="39"/>
        <v/>
      </c>
      <c r="G96" s="67"/>
      <c r="H96" s="67"/>
      <c r="I96" s="179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8"/>
      <c r="Z96" s="68"/>
      <c r="AA96" s="68"/>
      <c r="AB96" s="68"/>
      <c r="AC96" s="68"/>
      <c r="AD96" s="68"/>
      <c r="AE96" s="56">
        <f t="shared" si="20"/>
        <v>0</v>
      </c>
      <c r="AF96" s="69"/>
      <c r="AG96" s="65"/>
      <c r="AH96" s="58">
        <f t="shared" si="21"/>
        <v>0</v>
      </c>
      <c r="AI96" s="59">
        <f t="shared" si="22"/>
        <v>0</v>
      </c>
      <c r="AJ96" s="60">
        <f t="shared" si="23"/>
        <v>0</v>
      </c>
      <c r="AK96" s="60">
        <f t="shared" si="24"/>
        <v>0</v>
      </c>
      <c r="AL96" s="60"/>
      <c r="AM96" s="60">
        <f t="shared" si="25"/>
        <v>0</v>
      </c>
      <c r="AN96" s="59">
        <f>AM96*'allg. Daten'!$C$19</f>
        <v>0</v>
      </c>
      <c r="AO96" s="60">
        <f t="shared" si="26"/>
        <v>0</v>
      </c>
      <c r="AP96" s="59">
        <f>IF(AO96=0,0,IF($AM$4&lt;5,'allg. Daten'!$C$27,0))</f>
        <v>0</v>
      </c>
      <c r="AQ96" s="60">
        <f t="shared" si="27"/>
        <v>0</v>
      </c>
      <c r="AR96" s="60">
        <f t="shared" si="28"/>
        <v>0</v>
      </c>
      <c r="AS96" s="60">
        <f t="shared" si="29"/>
        <v>0</v>
      </c>
      <c r="AT96" s="60">
        <f t="shared" si="30"/>
        <v>0</v>
      </c>
      <c r="AU96" s="60">
        <f t="shared" si="30"/>
        <v>0</v>
      </c>
      <c r="AV96" s="60">
        <f t="shared" si="30"/>
        <v>0</v>
      </c>
      <c r="AW96" s="60">
        <f t="shared" si="31"/>
        <v>0</v>
      </c>
      <c r="AX96" s="60">
        <f t="shared" si="32"/>
        <v>1</v>
      </c>
      <c r="AY96" s="60">
        <f t="shared" si="33"/>
        <v>0</v>
      </c>
      <c r="AZ96" s="59">
        <f>IF(AY96=0,'allg. Daten'!$C$18,'allg. Daten'!$C$17)</f>
        <v>30</v>
      </c>
      <c r="BA96" s="59">
        <f>IF(AY96=0,'allg. Daten'!$C$23,'allg. Daten'!$C$22)</f>
        <v>15</v>
      </c>
      <c r="BB96" s="59">
        <f t="shared" si="34"/>
        <v>0</v>
      </c>
      <c r="BC96" s="59">
        <f t="shared" si="35"/>
        <v>0</v>
      </c>
      <c r="BD96" s="60"/>
      <c r="BE96" s="60">
        <f t="shared" si="36"/>
        <v>0</v>
      </c>
      <c r="BF96" s="58">
        <f>BE96*'allg. Daten'!$C$30</f>
        <v>0</v>
      </c>
      <c r="CE96" s="47" t="str">
        <f t="shared" si="37"/>
        <v/>
      </c>
    </row>
    <row r="97" spans="1:83" ht="15" customHeight="1" x14ac:dyDescent="0.25">
      <c r="A97" s="70">
        <f t="shared" si="38"/>
        <v>88</v>
      </c>
      <c r="B97" s="71"/>
      <c r="C97" s="71"/>
      <c r="D97" s="68"/>
      <c r="E97" s="72"/>
      <c r="F97" s="67" t="str">
        <f t="shared" si="39"/>
        <v/>
      </c>
      <c r="G97" s="67"/>
      <c r="H97" s="67"/>
      <c r="I97" s="179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8"/>
      <c r="Z97" s="68"/>
      <c r="AA97" s="68"/>
      <c r="AB97" s="68"/>
      <c r="AC97" s="68"/>
      <c r="AD97" s="68"/>
      <c r="AE97" s="56">
        <f t="shared" si="20"/>
        <v>0</v>
      </c>
      <c r="AF97" s="69"/>
      <c r="AG97" s="65"/>
      <c r="AH97" s="58">
        <f t="shared" si="21"/>
        <v>0</v>
      </c>
      <c r="AI97" s="59">
        <f t="shared" si="22"/>
        <v>0</v>
      </c>
      <c r="AJ97" s="60">
        <f t="shared" si="23"/>
        <v>0</v>
      </c>
      <c r="AK97" s="60">
        <f t="shared" si="24"/>
        <v>0</v>
      </c>
      <c r="AL97" s="60"/>
      <c r="AM97" s="60">
        <f t="shared" si="25"/>
        <v>0</v>
      </c>
      <c r="AN97" s="59">
        <f>AM97*'allg. Daten'!$C$19</f>
        <v>0</v>
      </c>
      <c r="AO97" s="60">
        <f t="shared" si="26"/>
        <v>0</v>
      </c>
      <c r="AP97" s="59">
        <f>IF(AO97=0,0,IF($AM$4&lt;5,'allg. Daten'!$C$27,0))</f>
        <v>0</v>
      </c>
      <c r="AQ97" s="60">
        <f t="shared" si="27"/>
        <v>0</v>
      </c>
      <c r="AR97" s="60">
        <f t="shared" si="28"/>
        <v>0</v>
      </c>
      <c r="AS97" s="60">
        <f t="shared" si="29"/>
        <v>0</v>
      </c>
      <c r="AT97" s="60">
        <f t="shared" si="30"/>
        <v>0</v>
      </c>
      <c r="AU97" s="60">
        <f t="shared" si="30"/>
        <v>0</v>
      </c>
      <c r="AV97" s="60">
        <f t="shared" si="30"/>
        <v>0</v>
      </c>
      <c r="AW97" s="60">
        <f t="shared" si="31"/>
        <v>0</v>
      </c>
      <c r="AX97" s="60">
        <f t="shared" si="32"/>
        <v>1</v>
      </c>
      <c r="AY97" s="60">
        <f t="shared" si="33"/>
        <v>0</v>
      </c>
      <c r="AZ97" s="59">
        <f>IF(AY97=0,'allg. Daten'!$C$18,'allg. Daten'!$C$17)</f>
        <v>30</v>
      </c>
      <c r="BA97" s="59">
        <f>IF(AY97=0,'allg. Daten'!$C$23,'allg. Daten'!$C$22)</f>
        <v>15</v>
      </c>
      <c r="BB97" s="59">
        <f t="shared" si="34"/>
        <v>0</v>
      </c>
      <c r="BC97" s="59">
        <f t="shared" si="35"/>
        <v>0</v>
      </c>
      <c r="BD97" s="60"/>
      <c r="BE97" s="60">
        <f t="shared" si="36"/>
        <v>0</v>
      </c>
      <c r="BF97" s="58">
        <f>BE97*'allg. Daten'!$C$30</f>
        <v>0</v>
      </c>
      <c r="CE97" s="47" t="str">
        <f t="shared" si="37"/>
        <v/>
      </c>
    </row>
    <row r="98" spans="1:83" ht="15" customHeight="1" x14ac:dyDescent="0.25">
      <c r="A98" s="70">
        <f t="shared" si="38"/>
        <v>89</v>
      </c>
      <c r="B98" s="71"/>
      <c r="C98" s="71"/>
      <c r="D98" s="68"/>
      <c r="E98" s="72"/>
      <c r="F98" s="67" t="str">
        <f t="shared" si="39"/>
        <v/>
      </c>
      <c r="G98" s="67"/>
      <c r="H98" s="67"/>
      <c r="I98" s="179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8"/>
      <c r="Z98" s="68"/>
      <c r="AA98" s="68"/>
      <c r="AB98" s="68"/>
      <c r="AC98" s="68"/>
      <c r="AD98" s="68"/>
      <c r="AE98" s="56">
        <f t="shared" si="20"/>
        <v>0</v>
      </c>
      <c r="AF98" s="69"/>
      <c r="AG98" s="65"/>
      <c r="AH98" s="58">
        <f t="shared" si="21"/>
        <v>0</v>
      </c>
      <c r="AI98" s="59">
        <f t="shared" si="22"/>
        <v>0</v>
      </c>
      <c r="AJ98" s="60">
        <f t="shared" si="23"/>
        <v>0</v>
      </c>
      <c r="AK98" s="60">
        <f t="shared" si="24"/>
        <v>0</v>
      </c>
      <c r="AL98" s="60"/>
      <c r="AM98" s="60">
        <f t="shared" si="25"/>
        <v>0</v>
      </c>
      <c r="AN98" s="59">
        <f>AM98*'allg. Daten'!$C$19</f>
        <v>0</v>
      </c>
      <c r="AO98" s="60">
        <f t="shared" si="26"/>
        <v>0</v>
      </c>
      <c r="AP98" s="59">
        <f>IF(AO98=0,0,IF($AM$4&lt;5,'allg. Daten'!$C$27,0))</f>
        <v>0</v>
      </c>
      <c r="AQ98" s="60">
        <f t="shared" si="27"/>
        <v>0</v>
      </c>
      <c r="AR98" s="60">
        <f t="shared" si="28"/>
        <v>0</v>
      </c>
      <c r="AS98" s="60">
        <f t="shared" si="29"/>
        <v>0</v>
      </c>
      <c r="AT98" s="60">
        <f t="shared" si="30"/>
        <v>0</v>
      </c>
      <c r="AU98" s="60">
        <f t="shared" si="30"/>
        <v>0</v>
      </c>
      <c r="AV98" s="60">
        <f t="shared" si="30"/>
        <v>0</v>
      </c>
      <c r="AW98" s="60">
        <f t="shared" si="31"/>
        <v>0</v>
      </c>
      <c r="AX98" s="60">
        <f t="shared" si="32"/>
        <v>1</v>
      </c>
      <c r="AY98" s="60">
        <f t="shared" si="33"/>
        <v>0</v>
      </c>
      <c r="AZ98" s="59">
        <f>IF(AY98=0,'allg. Daten'!$C$18,'allg. Daten'!$C$17)</f>
        <v>30</v>
      </c>
      <c r="BA98" s="59">
        <f>IF(AY98=0,'allg. Daten'!$C$23,'allg. Daten'!$C$22)</f>
        <v>15</v>
      </c>
      <c r="BB98" s="59">
        <f t="shared" si="34"/>
        <v>0</v>
      </c>
      <c r="BC98" s="59">
        <f t="shared" si="35"/>
        <v>0</v>
      </c>
      <c r="BD98" s="60"/>
      <c r="BE98" s="60">
        <f t="shared" si="36"/>
        <v>0</v>
      </c>
      <c r="BF98" s="58">
        <f>BE98*'allg. Daten'!$C$30</f>
        <v>0</v>
      </c>
      <c r="CE98" s="47" t="str">
        <f t="shared" si="37"/>
        <v/>
      </c>
    </row>
    <row r="99" spans="1:83" ht="15" customHeight="1" x14ac:dyDescent="0.25">
      <c r="A99" s="70">
        <f t="shared" si="38"/>
        <v>90</v>
      </c>
      <c r="B99" s="71"/>
      <c r="C99" s="71"/>
      <c r="D99" s="68"/>
      <c r="E99" s="72"/>
      <c r="F99" s="67" t="str">
        <f t="shared" si="39"/>
        <v/>
      </c>
      <c r="G99" s="67"/>
      <c r="H99" s="67"/>
      <c r="I99" s="179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8"/>
      <c r="Z99" s="68"/>
      <c r="AA99" s="68"/>
      <c r="AB99" s="68"/>
      <c r="AC99" s="68"/>
      <c r="AD99" s="68"/>
      <c r="AE99" s="56">
        <f t="shared" si="20"/>
        <v>0</v>
      </c>
      <c r="AF99" s="69"/>
      <c r="AG99" s="65"/>
      <c r="AH99" s="58">
        <f t="shared" si="21"/>
        <v>0</v>
      </c>
      <c r="AI99" s="59">
        <f t="shared" si="22"/>
        <v>0</v>
      </c>
      <c r="AJ99" s="60">
        <f t="shared" si="23"/>
        <v>0</v>
      </c>
      <c r="AK99" s="60">
        <f t="shared" si="24"/>
        <v>0</v>
      </c>
      <c r="AL99" s="60"/>
      <c r="AM99" s="60">
        <f t="shared" si="25"/>
        <v>0</v>
      </c>
      <c r="AN99" s="59">
        <f>AM99*'allg. Daten'!$C$19</f>
        <v>0</v>
      </c>
      <c r="AO99" s="60">
        <f t="shared" si="26"/>
        <v>0</v>
      </c>
      <c r="AP99" s="59">
        <f>IF(AO99=0,0,IF($AM$4&lt;5,'allg. Daten'!$C$27,0))</f>
        <v>0</v>
      </c>
      <c r="AQ99" s="60">
        <f t="shared" si="27"/>
        <v>0</v>
      </c>
      <c r="AR99" s="60">
        <f t="shared" si="28"/>
        <v>0</v>
      </c>
      <c r="AS99" s="60">
        <f t="shared" si="29"/>
        <v>0</v>
      </c>
      <c r="AT99" s="60">
        <f t="shared" si="30"/>
        <v>0</v>
      </c>
      <c r="AU99" s="60">
        <f t="shared" si="30"/>
        <v>0</v>
      </c>
      <c r="AV99" s="60">
        <f t="shared" si="30"/>
        <v>0</v>
      </c>
      <c r="AW99" s="60">
        <f t="shared" si="31"/>
        <v>0</v>
      </c>
      <c r="AX99" s="60">
        <f t="shared" si="32"/>
        <v>1</v>
      </c>
      <c r="AY99" s="60">
        <f t="shared" si="33"/>
        <v>0</v>
      </c>
      <c r="AZ99" s="59">
        <f>IF(AY99=0,'allg. Daten'!$C$18,'allg. Daten'!$C$17)</f>
        <v>30</v>
      </c>
      <c r="BA99" s="59">
        <f>IF(AY99=0,'allg. Daten'!$C$23,'allg. Daten'!$C$22)</f>
        <v>15</v>
      </c>
      <c r="BB99" s="59">
        <f t="shared" si="34"/>
        <v>0</v>
      </c>
      <c r="BC99" s="59">
        <f t="shared" si="35"/>
        <v>0</v>
      </c>
      <c r="BD99" s="60"/>
      <c r="BE99" s="60">
        <f t="shared" si="36"/>
        <v>0</v>
      </c>
      <c r="BF99" s="58">
        <f>BE99*'allg. Daten'!$C$30</f>
        <v>0</v>
      </c>
      <c r="CE99" s="47" t="str">
        <f t="shared" si="37"/>
        <v/>
      </c>
    </row>
    <row r="100" spans="1:83" ht="15" customHeight="1" x14ac:dyDescent="0.25">
      <c r="A100" s="70">
        <f t="shared" si="38"/>
        <v>91</v>
      </c>
      <c r="B100" s="71"/>
      <c r="C100" s="71"/>
      <c r="D100" s="68"/>
      <c r="E100" s="72"/>
      <c r="F100" s="67" t="str">
        <f t="shared" si="39"/>
        <v/>
      </c>
      <c r="G100" s="67"/>
      <c r="H100" s="67"/>
      <c r="I100" s="179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8"/>
      <c r="Z100" s="68"/>
      <c r="AA100" s="68"/>
      <c r="AB100" s="68"/>
      <c r="AC100" s="68"/>
      <c r="AD100" s="68"/>
      <c r="AE100" s="56">
        <f t="shared" si="20"/>
        <v>0</v>
      </c>
      <c r="AF100" s="69"/>
      <c r="AG100" s="65"/>
      <c r="AH100" s="58">
        <f t="shared" si="21"/>
        <v>0</v>
      </c>
      <c r="AI100" s="59">
        <f t="shared" si="22"/>
        <v>0</v>
      </c>
      <c r="AJ100" s="60">
        <f t="shared" si="23"/>
        <v>0</v>
      </c>
      <c r="AK100" s="60">
        <f t="shared" si="24"/>
        <v>0</v>
      </c>
      <c r="AL100" s="60"/>
      <c r="AM100" s="60">
        <f t="shared" si="25"/>
        <v>0</v>
      </c>
      <c r="AN100" s="59">
        <f>AM100*'allg. Daten'!$C$19</f>
        <v>0</v>
      </c>
      <c r="AO100" s="60">
        <f t="shared" si="26"/>
        <v>0</v>
      </c>
      <c r="AP100" s="59">
        <f>IF(AO100=0,0,IF($AM$4&lt;5,'allg. Daten'!$C$27,0))</f>
        <v>0</v>
      </c>
      <c r="AQ100" s="60">
        <f t="shared" si="27"/>
        <v>0</v>
      </c>
      <c r="AR100" s="60">
        <f t="shared" si="28"/>
        <v>0</v>
      </c>
      <c r="AS100" s="60">
        <f t="shared" si="29"/>
        <v>0</v>
      </c>
      <c r="AT100" s="60">
        <f t="shared" si="30"/>
        <v>0</v>
      </c>
      <c r="AU100" s="60">
        <f t="shared" si="30"/>
        <v>0</v>
      </c>
      <c r="AV100" s="60">
        <f t="shared" si="30"/>
        <v>0</v>
      </c>
      <c r="AW100" s="60">
        <f t="shared" si="31"/>
        <v>0</v>
      </c>
      <c r="AX100" s="60">
        <f t="shared" si="32"/>
        <v>1</v>
      </c>
      <c r="AY100" s="60">
        <f t="shared" si="33"/>
        <v>0</v>
      </c>
      <c r="AZ100" s="59">
        <f>IF(AY100=0,'allg. Daten'!$C$18,'allg. Daten'!$C$17)</f>
        <v>30</v>
      </c>
      <c r="BA100" s="59">
        <f>IF(AY100=0,'allg. Daten'!$C$23,'allg. Daten'!$C$22)</f>
        <v>15</v>
      </c>
      <c r="BB100" s="59">
        <f t="shared" si="34"/>
        <v>0</v>
      </c>
      <c r="BC100" s="59">
        <f t="shared" si="35"/>
        <v>0</v>
      </c>
      <c r="BD100" s="60"/>
      <c r="BE100" s="60">
        <f t="shared" si="36"/>
        <v>0</v>
      </c>
      <c r="BF100" s="58">
        <f>BE100*'allg. Daten'!$C$30</f>
        <v>0</v>
      </c>
      <c r="CE100" s="47" t="str">
        <f t="shared" si="37"/>
        <v/>
      </c>
    </row>
    <row r="101" spans="1:83" ht="15" customHeight="1" x14ac:dyDescent="0.25">
      <c r="A101" s="70">
        <f t="shared" si="38"/>
        <v>92</v>
      </c>
      <c r="B101" s="71"/>
      <c r="C101" s="71"/>
      <c r="D101" s="68"/>
      <c r="E101" s="72"/>
      <c r="F101" s="67" t="str">
        <f t="shared" si="39"/>
        <v/>
      </c>
      <c r="G101" s="67"/>
      <c r="H101" s="67"/>
      <c r="I101" s="179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8"/>
      <c r="Z101" s="68"/>
      <c r="AA101" s="68"/>
      <c r="AB101" s="68"/>
      <c r="AC101" s="68"/>
      <c r="AD101" s="68"/>
      <c r="AE101" s="56">
        <f t="shared" si="20"/>
        <v>0</v>
      </c>
      <c r="AF101" s="69"/>
      <c r="AG101" s="65"/>
      <c r="AH101" s="58">
        <f t="shared" si="21"/>
        <v>0</v>
      </c>
      <c r="AI101" s="59">
        <f t="shared" si="22"/>
        <v>0</v>
      </c>
      <c r="AJ101" s="60">
        <f t="shared" si="23"/>
        <v>0</v>
      </c>
      <c r="AK101" s="60">
        <f t="shared" si="24"/>
        <v>0</v>
      </c>
      <c r="AL101" s="60"/>
      <c r="AM101" s="60">
        <f t="shared" si="25"/>
        <v>0</v>
      </c>
      <c r="AN101" s="59">
        <f>AM101*'allg. Daten'!$C$19</f>
        <v>0</v>
      </c>
      <c r="AO101" s="60">
        <f t="shared" si="26"/>
        <v>0</v>
      </c>
      <c r="AP101" s="59">
        <f>IF(AO101=0,0,IF($AM$4&lt;5,'allg. Daten'!$C$27,0))</f>
        <v>0</v>
      </c>
      <c r="AQ101" s="60">
        <f t="shared" si="27"/>
        <v>0</v>
      </c>
      <c r="AR101" s="60">
        <f t="shared" si="28"/>
        <v>0</v>
      </c>
      <c r="AS101" s="60">
        <f t="shared" si="29"/>
        <v>0</v>
      </c>
      <c r="AT101" s="60">
        <f t="shared" si="30"/>
        <v>0</v>
      </c>
      <c r="AU101" s="60">
        <f t="shared" si="30"/>
        <v>0</v>
      </c>
      <c r="AV101" s="60">
        <f t="shared" si="30"/>
        <v>0</v>
      </c>
      <c r="AW101" s="60">
        <f t="shared" si="31"/>
        <v>0</v>
      </c>
      <c r="AX101" s="60">
        <f t="shared" si="32"/>
        <v>1</v>
      </c>
      <c r="AY101" s="60">
        <f t="shared" si="33"/>
        <v>0</v>
      </c>
      <c r="AZ101" s="59">
        <f>IF(AY101=0,'allg. Daten'!$C$18,'allg. Daten'!$C$17)</f>
        <v>30</v>
      </c>
      <c r="BA101" s="59">
        <f>IF(AY101=0,'allg. Daten'!$C$23,'allg. Daten'!$C$22)</f>
        <v>15</v>
      </c>
      <c r="BB101" s="59">
        <f t="shared" si="34"/>
        <v>0</v>
      </c>
      <c r="BC101" s="59">
        <f t="shared" si="35"/>
        <v>0</v>
      </c>
      <c r="BD101" s="60"/>
      <c r="BE101" s="60">
        <f t="shared" si="36"/>
        <v>0</v>
      </c>
      <c r="BF101" s="58">
        <f>BE101*'allg. Daten'!$C$30</f>
        <v>0</v>
      </c>
      <c r="CE101" s="47" t="str">
        <f t="shared" si="37"/>
        <v/>
      </c>
    </row>
    <row r="102" spans="1:83" ht="15" customHeight="1" x14ac:dyDescent="0.25">
      <c r="A102" s="70">
        <f t="shared" si="38"/>
        <v>93</v>
      </c>
      <c r="B102" s="71"/>
      <c r="C102" s="71"/>
      <c r="D102" s="68"/>
      <c r="E102" s="72"/>
      <c r="F102" s="67" t="str">
        <f t="shared" si="39"/>
        <v/>
      </c>
      <c r="G102" s="67"/>
      <c r="H102" s="67"/>
      <c r="I102" s="179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8"/>
      <c r="Z102" s="68"/>
      <c r="AA102" s="68"/>
      <c r="AB102" s="68"/>
      <c r="AC102" s="68"/>
      <c r="AD102" s="68"/>
      <c r="AE102" s="56">
        <f t="shared" si="20"/>
        <v>0</v>
      </c>
      <c r="AF102" s="69"/>
      <c r="AG102" s="65"/>
      <c r="AH102" s="58">
        <f t="shared" si="21"/>
        <v>0</v>
      </c>
      <c r="AI102" s="59">
        <f t="shared" si="22"/>
        <v>0</v>
      </c>
      <c r="AJ102" s="60">
        <f t="shared" si="23"/>
        <v>0</v>
      </c>
      <c r="AK102" s="60">
        <f t="shared" si="24"/>
        <v>0</v>
      </c>
      <c r="AL102" s="60"/>
      <c r="AM102" s="60">
        <f t="shared" si="25"/>
        <v>0</v>
      </c>
      <c r="AN102" s="59">
        <f>AM102*'allg. Daten'!$C$19</f>
        <v>0</v>
      </c>
      <c r="AO102" s="60">
        <f t="shared" si="26"/>
        <v>0</v>
      </c>
      <c r="AP102" s="59">
        <f>IF(AO102=0,0,IF($AM$4&lt;5,'allg. Daten'!$C$27,0))</f>
        <v>0</v>
      </c>
      <c r="AQ102" s="60">
        <f t="shared" si="27"/>
        <v>0</v>
      </c>
      <c r="AR102" s="60">
        <f t="shared" si="28"/>
        <v>0</v>
      </c>
      <c r="AS102" s="60">
        <f t="shared" si="29"/>
        <v>0</v>
      </c>
      <c r="AT102" s="60">
        <f t="shared" si="30"/>
        <v>0</v>
      </c>
      <c r="AU102" s="60">
        <f t="shared" si="30"/>
        <v>0</v>
      </c>
      <c r="AV102" s="60">
        <f t="shared" si="30"/>
        <v>0</v>
      </c>
      <c r="AW102" s="60">
        <f t="shared" si="31"/>
        <v>0</v>
      </c>
      <c r="AX102" s="60">
        <f t="shared" si="32"/>
        <v>1</v>
      </c>
      <c r="AY102" s="60">
        <f t="shared" si="33"/>
        <v>0</v>
      </c>
      <c r="AZ102" s="59">
        <f>IF(AY102=0,'allg. Daten'!$C$18,'allg. Daten'!$C$17)</f>
        <v>30</v>
      </c>
      <c r="BA102" s="59">
        <f>IF(AY102=0,'allg. Daten'!$C$23,'allg. Daten'!$C$22)</f>
        <v>15</v>
      </c>
      <c r="BB102" s="59">
        <f t="shared" si="34"/>
        <v>0</v>
      </c>
      <c r="BC102" s="59">
        <f t="shared" si="35"/>
        <v>0</v>
      </c>
      <c r="BD102" s="60"/>
      <c r="BE102" s="60">
        <f t="shared" si="36"/>
        <v>0</v>
      </c>
      <c r="BF102" s="58">
        <f>BE102*'allg. Daten'!$C$30</f>
        <v>0</v>
      </c>
      <c r="CE102" s="47" t="str">
        <f t="shared" si="37"/>
        <v/>
      </c>
    </row>
    <row r="103" spans="1:83" ht="15" customHeight="1" x14ac:dyDescent="0.25">
      <c r="A103" s="70">
        <f t="shared" si="38"/>
        <v>94</v>
      </c>
      <c r="B103" s="71"/>
      <c r="C103" s="71"/>
      <c r="D103" s="68"/>
      <c r="E103" s="72"/>
      <c r="F103" s="67" t="str">
        <f t="shared" si="39"/>
        <v/>
      </c>
      <c r="G103" s="67"/>
      <c r="H103" s="67"/>
      <c r="I103" s="179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8"/>
      <c r="Z103" s="68"/>
      <c r="AA103" s="68"/>
      <c r="AB103" s="68"/>
      <c r="AC103" s="68"/>
      <c r="AD103" s="68"/>
      <c r="AE103" s="56">
        <f t="shared" si="20"/>
        <v>0</v>
      </c>
      <c r="AF103" s="69"/>
      <c r="AG103" s="65"/>
      <c r="AH103" s="58">
        <f t="shared" si="21"/>
        <v>0</v>
      </c>
      <c r="AI103" s="59">
        <f t="shared" si="22"/>
        <v>0</v>
      </c>
      <c r="AJ103" s="60">
        <f t="shared" si="23"/>
        <v>0</v>
      </c>
      <c r="AK103" s="60">
        <f t="shared" si="24"/>
        <v>0</v>
      </c>
      <c r="AL103" s="60"/>
      <c r="AM103" s="60">
        <f t="shared" si="25"/>
        <v>0</v>
      </c>
      <c r="AN103" s="59">
        <f>AM103*'allg. Daten'!$C$19</f>
        <v>0</v>
      </c>
      <c r="AO103" s="60">
        <f t="shared" si="26"/>
        <v>0</v>
      </c>
      <c r="AP103" s="59">
        <f>IF(AO103=0,0,IF($AM$4&lt;5,'allg. Daten'!$C$27,0))</f>
        <v>0</v>
      </c>
      <c r="AQ103" s="60">
        <f t="shared" si="27"/>
        <v>0</v>
      </c>
      <c r="AR103" s="60">
        <f t="shared" si="28"/>
        <v>0</v>
      </c>
      <c r="AS103" s="60">
        <f t="shared" si="29"/>
        <v>0</v>
      </c>
      <c r="AT103" s="60">
        <f t="shared" si="30"/>
        <v>0</v>
      </c>
      <c r="AU103" s="60">
        <f t="shared" si="30"/>
        <v>0</v>
      </c>
      <c r="AV103" s="60">
        <f t="shared" si="30"/>
        <v>0</v>
      </c>
      <c r="AW103" s="60">
        <f t="shared" si="31"/>
        <v>0</v>
      </c>
      <c r="AX103" s="60">
        <f t="shared" si="32"/>
        <v>1</v>
      </c>
      <c r="AY103" s="60">
        <f t="shared" si="33"/>
        <v>0</v>
      </c>
      <c r="AZ103" s="59">
        <f>IF(AY103=0,'allg. Daten'!$C$18,'allg. Daten'!$C$17)</f>
        <v>30</v>
      </c>
      <c r="BA103" s="59">
        <f>IF(AY103=0,'allg. Daten'!$C$23,'allg. Daten'!$C$22)</f>
        <v>15</v>
      </c>
      <c r="BB103" s="59">
        <f t="shared" si="34"/>
        <v>0</v>
      </c>
      <c r="BC103" s="59">
        <f t="shared" si="35"/>
        <v>0</v>
      </c>
      <c r="BD103" s="60"/>
      <c r="BE103" s="60">
        <f t="shared" si="36"/>
        <v>0</v>
      </c>
      <c r="BF103" s="58">
        <f>BE103*'allg. Daten'!$C$30</f>
        <v>0</v>
      </c>
      <c r="CE103" s="47" t="str">
        <f t="shared" si="37"/>
        <v/>
      </c>
    </row>
    <row r="104" spans="1:83" ht="15" customHeight="1" x14ac:dyDescent="0.25">
      <c r="A104" s="70">
        <f t="shared" si="38"/>
        <v>95</v>
      </c>
      <c r="B104" s="71"/>
      <c r="C104" s="71"/>
      <c r="D104" s="68"/>
      <c r="E104" s="72"/>
      <c r="F104" s="67" t="str">
        <f t="shared" si="39"/>
        <v/>
      </c>
      <c r="G104" s="67"/>
      <c r="H104" s="67"/>
      <c r="I104" s="179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8"/>
      <c r="Z104" s="68"/>
      <c r="AA104" s="68"/>
      <c r="AB104" s="68"/>
      <c r="AC104" s="68"/>
      <c r="AD104" s="68"/>
      <c r="AE104" s="56">
        <f t="shared" si="20"/>
        <v>0</v>
      </c>
      <c r="AF104" s="69"/>
      <c r="AG104" s="65"/>
      <c r="AH104" s="58">
        <f t="shared" si="21"/>
        <v>0</v>
      </c>
      <c r="AI104" s="59">
        <f t="shared" si="22"/>
        <v>0</v>
      </c>
      <c r="AJ104" s="60">
        <f t="shared" si="23"/>
        <v>0</v>
      </c>
      <c r="AK104" s="60">
        <f t="shared" si="24"/>
        <v>0</v>
      </c>
      <c r="AL104" s="60"/>
      <c r="AM104" s="60">
        <f t="shared" si="25"/>
        <v>0</v>
      </c>
      <c r="AN104" s="59">
        <f>AM104*'allg. Daten'!$C$19</f>
        <v>0</v>
      </c>
      <c r="AO104" s="60">
        <f t="shared" si="26"/>
        <v>0</v>
      </c>
      <c r="AP104" s="59">
        <f>IF(AO104=0,0,IF($AM$4&lt;5,'allg. Daten'!$C$27,0))</f>
        <v>0</v>
      </c>
      <c r="AQ104" s="60">
        <f t="shared" si="27"/>
        <v>0</v>
      </c>
      <c r="AR104" s="60">
        <f t="shared" si="28"/>
        <v>0</v>
      </c>
      <c r="AS104" s="60">
        <f t="shared" si="29"/>
        <v>0</v>
      </c>
      <c r="AT104" s="60">
        <f t="shared" si="30"/>
        <v>0</v>
      </c>
      <c r="AU104" s="60">
        <f t="shared" si="30"/>
        <v>0</v>
      </c>
      <c r="AV104" s="60">
        <f t="shared" si="30"/>
        <v>0</v>
      </c>
      <c r="AW104" s="60">
        <f t="shared" si="31"/>
        <v>0</v>
      </c>
      <c r="AX104" s="60">
        <f t="shared" si="32"/>
        <v>1</v>
      </c>
      <c r="AY104" s="60">
        <f t="shared" si="33"/>
        <v>0</v>
      </c>
      <c r="AZ104" s="59">
        <f>IF(AY104=0,'allg. Daten'!$C$18,'allg. Daten'!$C$17)</f>
        <v>30</v>
      </c>
      <c r="BA104" s="59">
        <f>IF(AY104=0,'allg. Daten'!$C$23,'allg. Daten'!$C$22)</f>
        <v>15</v>
      </c>
      <c r="BB104" s="59">
        <f t="shared" si="34"/>
        <v>0</v>
      </c>
      <c r="BC104" s="59">
        <f t="shared" si="35"/>
        <v>0</v>
      </c>
      <c r="BD104" s="60"/>
      <c r="BE104" s="60">
        <f t="shared" si="36"/>
        <v>0</v>
      </c>
      <c r="BF104" s="58">
        <f>BE104*'allg. Daten'!$C$30</f>
        <v>0</v>
      </c>
      <c r="CE104" s="47" t="str">
        <f t="shared" si="37"/>
        <v/>
      </c>
    </row>
    <row r="105" spans="1:83" ht="15" customHeight="1" x14ac:dyDescent="0.25">
      <c r="A105" s="70">
        <f t="shared" si="38"/>
        <v>96</v>
      </c>
      <c r="B105" s="71"/>
      <c r="C105" s="71"/>
      <c r="D105" s="68"/>
      <c r="E105" s="72"/>
      <c r="F105" s="67" t="str">
        <f t="shared" si="39"/>
        <v/>
      </c>
      <c r="G105" s="67"/>
      <c r="H105" s="67"/>
      <c r="I105" s="179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8"/>
      <c r="Z105" s="68"/>
      <c r="AA105" s="68"/>
      <c r="AB105" s="68"/>
      <c r="AC105" s="68"/>
      <c r="AD105" s="68"/>
      <c r="AE105" s="56">
        <f t="shared" si="20"/>
        <v>0</v>
      </c>
      <c r="AF105" s="69"/>
      <c r="AG105" s="65"/>
      <c r="AH105" s="58">
        <f t="shared" si="21"/>
        <v>0</v>
      </c>
      <c r="AI105" s="59">
        <f t="shared" si="22"/>
        <v>0</v>
      </c>
      <c r="AJ105" s="60">
        <f t="shared" si="23"/>
        <v>0</v>
      </c>
      <c r="AK105" s="60">
        <f t="shared" si="24"/>
        <v>0</v>
      </c>
      <c r="AL105" s="60"/>
      <c r="AM105" s="60">
        <f t="shared" si="25"/>
        <v>0</v>
      </c>
      <c r="AN105" s="59">
        <f>AM105*'allg. Daten'!$C$19</f>
        <v>0</v>
      </c>
      <c r="AO105" s="60">
        <f t="shared" si="26"/>
        <v>0</v>
      </c>
      <c r="AP105" s="59">
        <f>IF(AO105=0,0,IF($AM$4&lt;5,'allg. Daten'!$C$27,0))</f>
        <v>0</v>
      </c>
      <c r="AQ105" s="60">
        <f t="shared" si="27"/>
        <v>0</v>
      </c>
      <c r="AR105" s="60">
        <f t="shared" si="28"/>
        <v>0</v>
      </c>
      <c r="AS105" s="60">
        <f t="shared" si="29"/>
        <v>0</v>
      </c>
      <c r="AT105" s="60">
        <f t="shared" si="30"/>
        <v>0</v>
      </c>
      <c r="AU105" s="60">
        <f t="shared" si="30"/>
        <v>0</v>
      </c>
      <c r="AV105" s="60">
        <f t="shared" si="30"/>
        <v>0</v>
      </c>
      <c r="AW105" s="60">
        <f t="shared" si="31"/>
        <v>0</v>
      </c>
      <c r="AX105" s="60">
        <f t="shared" si="32"/>
        <v>1</v>
      </c>
      <c r="AY105" s="60">
        <f t="shared" si="33"/>
        <v>0</v>
      </c>
      <c r="AZ105" s="59">
        <f>IF(AY105=0,'allg. Daten'!$C$18,'allg. Daten'!$C$17)</f>
        <v>30</v>
      </c>
      <c r="BA105" s="59">
        <f>IF(AY105=0,'allg. Daten'!$C$23,'allg. Daten'!$C$22)</f>
        <v>15</v>
      </c>
      <c r="BB105" s="59">
        <f t="shared" si="34"/>
        <v>0</v>
      </c>
      <c r="BC105" s="59">
        <f t="shared" si="35"/>
        <v>0</v>
      </c>
      <c r="BD105" s="60"/>
      <c r="BE105" s="60">
        <f t="shared" si="36"/>
        <v>0</v>
      </c>
      <c r="BF105" s="58">
        <f>BE105*'allg. Daten'!$C$30</f>
        <v>0</v>
      </c>
      <c r="CE105" s="47" t="str">
        <f t="shared" si="37"/>
        <v/>
      </c>
    </row>
    <row r="106" spans="1:83" ht="15" customHeight="1" x14ac:dyDescent="0.25">
      <c r="A106" s="70">
        <f t="shared" si="38"/>
        <v>97</v>
      </c>
      <c r="B106" s="71"/>
      <c r="C106" s="71"/>
      <c r="D106" s="68"/>
      <c r="E106" s="72"/>
      <c r="F106" s="67" t="str">
        <f t="shared" si="39"/>
        <v/>
      </c>
      <c r="G106" s="67"/>
      <c r="H106" s="67"/>
      <c r="I106" s="179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8"/>
      <c r="Z106" s="68"/>
      <c r="AA106" s="68"/>
      <c r="AB106" s="68"/>
      <c r="AC106" s="68"/>
      <c r="AD106" s="68"/>
      <c r="AE106" s="56">
        <f t="shared" si="20"/>
        <v>0</v>
      </c>
      <c r="AF106" s="69"/>
      <c r="AG106" s="65"/>
      <c r="AH106" s="58">
        <f t="shared" si="21"/>
        <v>0</v>
      </c>
      <c r="AI106" s="59">
        <f t="shared" si="22"/>
        <v>0</v>
      </c>
      <c r="AJ106" s="60">
        <f t="shared" si="23"/>
        <v>0</v>
      </c>
      <c r="AK106" s="60">
        <f t="shared" si="24"/>
        <v>0</v>
      </c>
      <c r="AL106" s="60"/>
      <c r="AM106" s="60">
        <f t="shared" si="25"/>
        <v>0</v>
      </c>
      <c r="AN106" s="59">
        <f>AM106*'allg. Daten'!$C$19</f>
        <v>0</v>
      </c>
      <c r="AO106" s="60">
        <f t="shared" si="26"/>
        <v>0</v>
      </c>
      <c r="AP106" s="59">
        <f>IF(AO106=0,0,IF($AM$4&lt;5,'allg. Daten'!$C$27,0))</f>
        <v>0</v>
      </c>
      <c r="AQ106" s="60">
        <f t="shared" si="27"/>
        <v>0</v>
      </c>
      <c r="AR106" s="60">
        <f t="shared" si="28"/>
        <v>0</v>
      </c>
      <c r="AS106" s="60">
        <f t="shared" si="29"/>
        <v>0</v>
      </c>
      <c r="AT106" s="60">
        <f t="shared" si="30"/>
        <v>0</v>
      </c>
      <c r="AU106" s="60">
        <f t="shared" si="30"/>
        <v>0</v>
      </c>
      <c r="AV106" s="60">
        <f t="shared" si="30"/>
        <v>0</v>
      </c>
      <c r="AW106" s="60">
        <f t="shared" si="31"/>
        <v>0</v>
      </c>
      <c r="AX106" s="60">
        <f t="shared" si="32"/>
        <v>1</v>
      </c>
      <c r="AY106" s="60">
        <f t="shared" si="33"/>
        <v>0</v>
      </c>
      <c r="AZ106" s="59">
        <f>IF(AY106=0,'allg. Daten'!$C$18,'allg. Daten'!$C$17)</f>
        <v>30</v>
      </c>
      <c r="BA106" s="59">
        <f>IF(AY106=0,'allg. Daten'!$C$23,'allg. Daten'!$C$22)</f>
        <v>15</v>
      </c>
      <c r="BB106" s="59">
        <f t="shared" si="34"/>
        <v>0</v>
      </c>
      <c r="BC106" s="59">
        <f t="shared" si="35"/>
        <v>0</v>
      </c>
      <c r="BD106" s="60"/>
      <c r="BE106" s="60">
        <f t="shared" si="36"/>
        <v>0</v>
      </c>
      <c r="BF106" s="58">
        <f>BE106*'allg. Daten'!$C$30</f>
        <v>0</v>
      </c>
      <c r="CE106" s="47" t="str">
        <f t="shared" si="37"/>
        <v/>
      </c>
    </row>
    <row r="107" spans="1:83" ht="15" customHeight="1" x14ac:dyDescent="0.25">
      <c r="A107" s="70">
        <f t="shared" si="38"/>
        <v>98</v>
      </c>
      <c r="B107" s="71"/>
      <c r="C107" s="71"/>
      <c r="D107" s="68"/>
      <c r="E107" s="72"/>
      <c r="F107" s="67" t="str">
        <f t="shared" si="39"/>
        <v/>
      </c>
      <c r="G107" s="67"/>
      <c r="H107" s="67"/>
      <c r="I107" s="179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8"/>
      <c r="Z107" s="68"/>
      <c r="AA107" s="68"/>
      <c r="AB107" s="68"/>
      <c r="AC107" s="68"/>
      <c r="AD107" s="68"/>
      <c r="AE107" s="56">
        <f t="shared" si="20"/>
        <v>0</v>
      </c>
      <c r="AF107" s="69"/>
      <c r="AG107" s="65"/>
      <c r="AH107" s="58">
        <f t="shared" si="21"/>
        <v>0</v>
      </c>
      <c r="AI107" s="59">
        <f t="shared" si="22"/>
        <v>0</v>
      </c>
      <c r="AJ107" s="60">
        <f t="shared" si="23"/>
        <v>0</v>
      </c>
      <c r="AK107" s="60">
        <f t="shared" si="24"/>
        <v>0</v>
      </c>
      <c r="AL107" s="60"/>
      <c r="AM107" s="60">
        <f t="shared" si="25"/>
        <v>0</v>
      </c>
      <c r="AN107" s="59">
        <f>AM107*'allg. Daten'!$C$19</f>
        <v>0</v>
      </c>
      <c r="AO107" s="60">
        <f t="shared" si="26"/>
        <v>0</v>
      </c>
      <c r="AP107" s="59">
        <f>IF(AO107=0,0,IF($AM$4&lt;5,'allg. Daten'!$C$27,0))</f>
        <v>0</v>
      </c>
      <c r="AQ107" s="60">
        <f t="shared" si="27"/>
        <v>0</v>
      </c>
      <c r="AR107" s="60">
        <f t="shared" si="28"/>
        <v>0</v>
      </c>
      <c r="AS107" s="60">
        <f t="shared" si="29"/>
        <v>0</v>
      </c>
      <c r="AT107" s="60">
        <f t="shared" si="30"/>
        <v>0</v>
      </c>
      <c r="AU107" s="60">
        <f t="shared" si="30"/>
        <v>0</v>
      </c>
      <c r="AV107" s="60">
        <f t="shared" si="30"/>
        <v>0</v>
      </c>
      <c r="AW107" s="60">
        <f t="shared" si="31"/>
        <v>0</v>
      </c>
      <c r="AX107" s="60">
        <f t="shared" si="32"/>
        <v>1</v>
      </c>
      <c r="AY107" s="60">
        <f t="shared" si="33"/>
        <v>0</v>
      </c>
      <c r="AZ107" s="59">
        <f>IF(AY107=0,'allg. Daten'!$C$18,'allg. Daten'!$C$17)</f>
        <v>30</v>
      </c>
      <c r="BA107" s="59">
        <f>IF(AY107=0,'allg. Daten'!$C$23,'allg. Daten'!$C$22)</f>
        <v>15</v>
      </c>
      <c r="BB107" s="59">
        <f t="shared" si="34"/>
        <v>0</v>
      </c>
      <c r="BC107" s="59">
        <f t="shared" si="35"/>
        <v>0</v>
      </c>
      <c r="BD107" s="60"/>
      <c r="BE107" s="60">
        <f t="shared" si="36"/>
        <v>0</v>
      </c>
      <c r="BF107" s="58">
        <f>BE107*'allg. Daten'!$C$30</f>
        <v>0</v>
      </c>
      <c r="CE107" s="47" t="str">
        <f t="shared" si="37"/>
        <v/>
      </c>
    </row>
    <row r="108" spans="1:83" ht="15" customHeight="1" x14ac:dyDescent="0.25">
      <c r="A108" s="70">
        <f>SUM(A107,1)</f>
        <v>99</v>
      </c>
      <c r="B108" s="71"/>
      <c r="C108" s="71"/>
      <c r="D108" s="68"/>
      <c r="E108" s="72"/>
      <c r="F108" s="67" t="str">
        <f t="shared" si="39"/>
        <v/>
      </c>
      <c r="G108" s="67"/>
      <c r="H108" s="67"/>
      <c r="I108" s="179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8"/>
      <c r="Z108" s="68"/>
      <c r="AA108" s="68"/>
      <c r="AB108" s="68"/>
      <c r="AC108" s="68"/>
      <c r="AD108" s="68"/>
      <c r="AE108" s="56">
        <f t="shared" si="20"/>
        <v>0</v>
      </c>
      <c r="AF108" s="69"/>
      <c r="AG108" s="65"/>
      <c r="AH108" s="58">
        <f t="shared" si="21"/>
        <v>0</v>
      </c>
      <c r="AI108" s="59">
        <f t="shared" si="22"/>
        <v>0</v>
      </c>
      <c r="AJ108" s="60">
        <f t="shared" si="23"/>
        <v>0</v>
      </c>
      <c r="AK108" s="60">
        <f t="shared" si="24"/>
        <v>0</v>
      </c>
      <c r="AL108" s="60"/>
      <c r="AM108" s="60">
        <f t="shared" si="25"/>
        <v>0</v>
      </c>
      <c r="AN108" s="59">
        <f>AM108*'allg. Daten'!$C$19</f>
        <v>0</v>
      </c>
      <c r="AO108" s="60">
        <f t="shared" si="26"/>
        <v>0</v>
      </c>
      <c r="AP108" s="59">
        <f>IF(AO108=0,0,IF($AM$4&lt;5,'allg. Daten'!$C$27,0))</f>
        <v>0</v>
      </c>
      <c r="AQ108" s="60">
        <f t="shared" si="27"/>
        <v>0</v>
      </c>
      <c r="AR108" s="60">
        <f t="shared" si="28"/>
        <v>0</v>
      </c>
      <c r="AS108" s="60">
        <f t="shared" si="29"/>
        <v>0</v>
      </c>
      <c r="AT108" s="60">
        <f t="shared" si="30"/>
        <v>0</v>
      </c>
      <c r="AU108" s="60">
        <f t="shared" si="30"/>
        <v>0</v>
      </c>
      <c r="AV108" s="60">
        <f t="shared" si="30"/>
        <v>0</v>
      </c>
      <c r="AW108" s="60">
        <f t="shared" si="31"/>
        <v>0</v>
      </c>
      <c r="AX108" s="60">
        <f t="shared" si="32"/>
        <v>1</v>
      </c>
      <c r="AY108" s="60">
        <f t="shared" si="33"/>
        <v>0</v>
      </c>
      <c r="AZ108" s="59">
        <f>IF(AY108=0,'allg. Daten'!$C$18,'allg. Daten'!$C$17)</f>
        <v>30</v>
      </c>
      <c r="BA108" s="59">
        <f>IF(AY108=0,'allg. Daten'!$C$23,'allg. Daten'!$C$22)</f>
        <v>15</v>
      </c>
      <c r="BB108" s="59">
        <f t="shared" si="34"/>
        <v>0</v>
      </c>
      <c r="BC108" s="59">
        <f t="shared" si="35"/>
        <v>0</v>
      </c>
      <c r="BD108" s="60"/>
      <c r="BE108" s="60">
        <f t="shared" si="36"/>
        <v>0</v>
      </c>
      <c r="BF108" s="58">
        <f>BE108*'allg. Daten'!$C$30</f>
        <v>0</v>
      </c>
      <c r="CE108" s="47" t="str">
        <f t="shared" si="37"/>
        <v/>
      </c>
    </row>
    <row r="109" spans="1:83" ht="15" customHeight="1" x14ac:dyDescent="0.25">
      <c r="A109" s="70">
        <f>SUM(A108,1)</f>
        <v>100</v>
      </c>
      <c r="B109" s="71"/>
      <c r="C109" s="71"/>
      <c r="D109" s="68"/>
      <c r="E109" s="72"/>
      <c r="F109" s="67" t="str">
        <f t="shared" si="39"/>
        <v/>
      </c>
      <c r="G109" s="67"/>
      <c r="H109" s="67"/>
      <c r="I109" s="179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8"/>
      <c r="Z109" s="68"/>
      <c r="AA109" s="68"/>
      <c r="AB109" s="68"/>
      <c r="AC109" s="68"/>
      <c r="AD109" s="68"/>
      <c r="AE109" s="56">
        <f t="shared" si="20"/>
        <v>0</v>
      </c>
      <c r="AF109" s="69"/>
      <c r="AG109" s="65"/>
      <c r="AH109" s="58">
        <f t="shared" si="21"/>
        <v>0</v>
      </c>
      <c r="AI109" s="59">
        <f t="shared" si="22"/>
        <v>0</v>
      </c>
      <c r="AJ109" s="60">
        <f t="shared" si="23"/>
        <v>0</v>
      </c>
      <c r="AK109" s="60">
        <f t="shared" si="24"/>
        <v>0</v>
      </c>
      <c r="AL109" s="60"/>
      <c r="AM109" s="60">
        <f t="shared" si="25"/>
        <v>0</v>
      </c>
      <c r="AN109" s="59">
        <f>AM109*'allg. Daten'!$C$19</f>
        <v>0</v>
      </c>
      <c r="AO109" s="60">
        <f t="shared" si="26"/>
        <v>0</v>
      </c>
      <c r="AP109" s="59">
        <f>IF(AO109=0,0,IF($AM$4&lt;5,'allg. Daten'!$C$27,0))</f>
        <v>0</v>
      </c>
      <c r="AQ109" s="60">
        <f t="shared" si="27"/>
        <v>0</v>
      </c>
      <c r="AR109" s="60">
        <f t="shared" si="28"/>
        <v>0</v>
      </c>
      <c r="AS109" s="60">
        <f t="shared" si="29"/>
        <v>0</v>
      </c>
      <c r="AT109" s="60">
        <f t="shared" si="30"/>
        <v>0</v>
      </c>
      <c r="AU109" s="60">
        <f t="shared" si="30"/>
        <v>0</v>
      </c>
      <c r="AV109" s="60">
        <f t="shared" si="30"/>
        <v>0</v>
      </c>
      <c r="AW109" s="60">
        <f t="shared" si="31"/>
        <v>0</v>
      </c>
      <c r="AX109" s="60">
        <f t="shared" si="32"/>
        <v>1</v>
      </c>
      <c r="AY109" s="60">
        <f t="shared" si="33"/>
        <v>0</v>
      </c>
      <c r="AZ109" s="59">
        <f>IF(AY109=0,'allg. Daten'!$C$18,'allg. Daten'!$C$17)</f>
        <v>30</v>
      </c>
      <c r="BA109" s="59">
        <f>IF(AY109=0,'allg. Daten'!$C$23,'allg. Daten'!$C$22)</f>
        <v>15</v>
      </c>
      <c r="BB109" s="59">
        <f t="shared" si="34"/>
        <v>0</v>
      </c>
      <c r="BC109" s="59">
        <f t="shared" si="35"/>
        <v>0</v>
      </c>
      <c r="BD109" s="60"/>
      <c r="BE109" s="60">
        <f t="shared" si="36"/>
        <v>0</v>
      </c>
      <c r="BF109" s="58">
        <f>BE109*'allg. Daten'!$C$30</f>
        <v>0</v>
      </c>
      <c r="CE109" s="47" t="str">
        <f t="shared" si="37"/>
        <v/>
      </c>
    </row>
    <row r="110" spans="1:83" ht="19.5" customHeight="1" x14ac:dyDescent="0.25"/>
    <row r="111" spans="1:83" ht="21" customHeight="1" x14ac:dyDescent="0.25"/>
    <row r="112" spans="1:83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</sheetData>
  <sheetProtection algorithmName="SHA-512" hashValue="4j/yMzRpRMqLd7DVGXipJRHWObv+QXgx3m6Qh+JlZbV+YWM6qF5aIRfd9kwq6xVSCFvgEwA2Hq5pk0OCUDjrEg==" saltValue="u6Wh1xH+NbMAcLbdlUdQMw==" spinCount="100000" sheet="1" selectLockedCells="1"/>
  <dataConsolidate/>
  <mergeCells count="11">
    <mergeCell ref="A4:B4"/>
    <mergeCell ref="C4:AE4"/>
    <mergeCell ref="AI4:AL4"/>
    <mergeCell ref="A5:AG5"/>
    <mergeCell ref="BH7:CC7"/>
    <mergeCell ref="A1:AG1"/>
    <mergeCell ref="AJ1:AK1"/>
    <mergeCell ref="AM1:AQ1"/>
    <mergeCell ref="AU1:AX1"/>
    <mergeCell ref="A2:AF2"/>
    <mergeCell ref="AM2:AQ2"/>
  </mergeCells>
  <conditionalFormatting sqref="E10:E107">
    <cfRule type="cellIs" dxfId="13" priority="8" operator="equal">
      <formula>41013</formula>
    </cfRule>
  </conditionalFormatting>
  <conditionalFormatting sqref="E108:E109">
    <cfRule type="cellIs" dxfId="12" priority="6" operator="equal">
      <formula>190514</formula>
    </cfRule>
  </conditionalFormatting>
  <conditionalFormatting sqref="F8:F109">
    <cfRule type="cellIs" dxfId="11" priority="7" operator="equal">
      <formula>0</formula>
    </cfRule>
  </conditionalFormatting>
  <conditionalFormatting sqref="F10:H109">
    <cfRule type="cellIs" dxfId="10" priority="3" operator="equal">
      <formula>118</formula>
    </cfRule>
  </conditionalFormatting>
  <conditionalFormatting sqref="G10:H109">
    <cfRule type="cellIs" dxfId="9" priority="4" operator="equal">
      <formula>0</formula>
    </cfRule>
  </conditionalFormatting>
  <conditionalFormatting sqref="J10:X109">
    <cfRule type="cellIs" dxfId="8" priority="1" operator="equal">
      <formula>118</formula>
    </cfRule>
    <cfRule type="cellIs" dxfId="7" priority="2" operator="equal">
      <formula>0</formula>
    </cfRule>
  </conditionalFormatting>
  <dataValidations count="27">
    <dataValidation type="list" allowBlank="1" sqref="AD10:AD109" xr:uid="{00000000-0002-0000-0100-000000000000}">
      <formula1>$CC$9:$CC$13</formula1>
    </dataValidation>
    <dataValidation type="list" allowBlank="1" sqref="AC10:AC109" xr:uid="{00000000-0002-0000-0100-000001000000}">
      <formula1>$CB$9:$CB$17</formula1>
    </dataValidation>
    <dataValidation type="list" allowBlank="1" sqref="Z10:Z109 AB10:AB109" xr:uid="{00000000-0002-0000-0100-000002000000}">
      <formula1>$CA$9:$CA$33</formula1>
    </dataValidation>
    <dataValidation type="list" allowBlank="1" sqref="Y10:Y109 AA10:AA109" xr:uid="{00000000-0002-0000-0100-000003000000}">
      <formula1>$BZ$9:$BZ$11</formula1>
    </dataValidation>
    <dataValidation type="list" allowBlank="1" sqref="X10:X109" xr:uid="{00000000-0002-0000-0100-000004000000}">
      <formula1>$BY$9:$BY$10</formula1>
    </dataValidation>
    <dataValidation type="list" allowBlank="1" sqref="W10:W109" xr:uid="{00000000-0002-0000-0100-000005000000}">
      <formula1>$BX$9:$BX$10</formula1>
    </dataValidation>
    <dataValidation type="list" allowBlank="1" sqref="V10:V109" xr:uid="{00000000-0002-0000-0100-000006000000}">
      <formula1>$BW$9:$BW$10</formula1>
    </dataValidation>
    <dataValidation type="list" allowBlank="1" sqref="U10:U109" xr:uid="{00000000-0002-0000-0100-000007000000}">
      <formula1>$BV$9:$BV$10</formula1>
    </dataValidation>
    <dataValidation type="list" allowBlank="1" sqref="T10:T109" xr:uid="{00000000-0002-0000-0100-000008000000}">
      <formula1>$BU$9:$BU$10</formula1>
    </dataValidation>
    <dataValidation type="list" allowBlank="1" sqref="S10:S109" xr:uid="{00000000-0002-0000-0100-000009000000}">
      <formula1>$BT$9:$BT$10</formula1>
    </dataValidation>
    <dataValidation type="list" allowBlank="1" sqref="R10:R109" xr:uid="{00000000-0002-0000-0100-00000A000000}">
      <formula1>$BS$9:$BS$10</formula1>
    </dataValidation>
    <dataValidation type="list" allowBlank="1" sqref="Q10:Q109" xr:uid="{00000000-0002-0000-0100-00000B000000}">
      <formula1>$BR$9:$BR$10</formula1>
    </dataValidation>
    <dataValidation type="list" allowBlank="1" sqref="P10:P109" xr:uid="{00000000-0002-0000-0100-00000C000000}">
      <formula1>$BQ$9:$BQ$11</formula1>
    </dataValidation>
    <dataValidation type="list" allowBlank="1" sqref="O10:O109" xr:uid="{00000000-0002-0000-0100-00000D000000}">
      <formula1>$BP$9:$BP$11</formula1>
    </dataValidation>
    <dataValidation type="list" allowBlank="1" sqref="N10:N109" xr:uid="{00000000-0002-0000-0100-00000E000000}">
      <formula1>$BO$9:$BO$11</formula1>
    </dataValidation>
    <dataValidation type="list" allowBlank="1" sqref="M10:M109" xr:uid="{00000000-0002-0000-0100-00000F000000}">
      <formula1>$BN$9:$BN$11</formula1>
    </dataValidation>
    <dataValidation type="list" allowBlank="1" sqref="L10:L109" xr:uid="{00000000-0002-0000-0100-000010000000}">
      <formula1>$BM$9:$BM$11</formula1>
    </dataValidation>
    <dataValidation type="list" allowBlank="1" sqref="K10:K109" xr:uid="{00000000-0002-0000-0100-000011000000}">
      <formula1>$BL$9:$BL$10</formula1>
    </dataValidation>
    <dataValidation type="list" allowBlank="1" sqref="I10:I109" xr:uid="{00000000-0002-0000-0100-000012000000}">
      <formula1>$BJ$9:$BJ$11</formula1>
    </dataValidation>
    <dataValidation type="list" allowBlank="1" showInputMessage="1" showErrorMessage="1" sqref="J10:J109" xr:uid="{00000000-0002-0000-0100-000013000000}">
      <formula1>$BK$9:$BK$12</formula1>
    </dataValidation>
    <dataValidation type="whole" allowBlank="1" showInputMessage="1" showErrorMessage="1" error="Sie haben schon 4 Workshops ausgewält_x000a_" sqref="BI4" xr:uid="{00000000-0002-0000-0100-000014000000}">
      <formula1>0</formula1>
      <formula2>4</formula2>
    </dataValidation>
    <dataValidation type="list" allowBlank="1" sqref="G10:H109" xr:uid="{00000000-0002-0000-0100-000015000000}">
      <formula1>$BI$9:$BI$14</formula1>
    </dataValidation>
    <dataValidation type="list" allowBlank="1" showErrorMessage="1" errorTitle="Eingabefehler" error="Das Geschlecht muss mit   m   oder  w   angegeben werden!" sqref="D10:D109" xr:uid="{00000000-0002-0000-0100-000016000000}">
      <formula1>$BH$9:$BH$11</formula1>
    </dataValidation>
    <dataValidation allowBlank="1" sqref="A110:E3753 F110:AT1048576" xr:uid="{00000000-0002-0000-0100-000017000000}"/>
    <dataValidation type="list" allowBlank="1" showInputMessage="1" showErrorMessage="1" sqref="AA9:AB9 AG9:AG109 I9" xr:uid="{00000000-0002-0000-0100-000018000000}">
      <formula1>$AH$7:$AI$7</formula1>
    </dataValidation>
    <dataValidation type="list" showErrorMessage="1" errorTitle="Eingabefehler" error="Das Geschlecht muss mit   m   oder  w   angegeben werden!" sqref="D3754:D65540" xr:uid="{00000000-0002-0000-0100-000019000000}">
      <formula1>$Z$7:$AA$7</formula1>
    </dataValidation>
    <dataValidation type="list" allowBlank="1" showErrorMessage="1" errorTitle="Eingabefehler" error="Das Geschlecht muss mit   m   oder  w   angegeben werden!" sqref="D9" xr:uid="{00000000-0002-0000-0100-00001A000000}">
      <formula1>$AJ$7:$AK$7</formula1>
    </dataValidation>
  </dataValidations>
  <pageMargins left="0.70866141732283472" right="0.70866141732283472" top="0.39370078740157483" bottom="0.39370078740157483" header="0" footer="0.31496062992125984"/>
  <pageSetup paperSize="9" scale="62" fitToHeight="0" orientation="portrait" r:id="rId1"/>
  <headerFooter>
    <oddFooter>&amp;LBenjamin Fischer&amp;Ctechnik.einrad@gmail.com&amp;R&amp;A / 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32"/>
  <sheetViews>
    <sheetView topLeftCell="B1" workbookViewId="0">
      <selection activeCell="B9" sqref="B9"/>
    </sheetView>
  </sheetViews>
  <sheetFormatPr baseColWidth="10" defaultRowHeight="15" x14ac:dyDescent="0.25"/>
  <cols>
    <col min="1" max="1" width="5.42578125" customWidth="1"/>
    <col min="2" max="2" width="24.85546875" customWidth="1"/>
    <col min="3" max="3" width="18.7109375" customWidth="1"/>
    <col min="4" max="4" width="28.140625" customWidth="1"/>
    <col min="5" max="21" width="5.42578125" customWidth="1"/>
    <col min="23" max="23" width="11.42578125" customWidth="1"/>
    <col min="29" max="30" width="0" hidden="1" customWidth="1"/>
  </cols>
  <sheetData>
    <row r="1" spans="1:40" ht="33.75" x14ac:dyDescent="0.25">
      <c r="A1" s="183" t="str">
        <f>'allg. Daten'!A1</f>
        <v>Württembergische Meisterschaft und Edelweiß-Cup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40" ht="27.75" x14ac:dyDescent="0.25">
      <c r="A2" s="185">
        <f>'allg. Daten'!B2</f>
        <v>45402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4" spans="1:40" ht="23.25" x14ac:dyDescent="0.35">
      <c r="A4" s="194" t="s">
        <v>28</v>
      </c>
      <c r="B4" s="194"/>
      <c r="C4" s="195" t="str">
        <f>'allg. Daten'!C6</f>
        <v>Vereinsname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</row>
    <row r="6" spans="1:40" ht="24" thickBot="1" x14ac:dyDescent="0.4">
      <c r="A6" s="202" t="s">
        <v>101</v>
      </c>
      <c r="B6" s="202"/>
      <c r="C6" s="202"/>
      <c r="D6" s="202"/>
      <c r="E6" s="203" t="s">
        <v>182</v>
      </c>
      <c r="F6" s="203"/>
      <c r="G6" s="203"/>
      <c r="H6" s="203"/>
      <c r="I6" s="203"/>
      <c r="J6" s="203"/>
      <c r="K6" s="203"/>
      <c r="L6" s="203"/>
      <c r="M6" s="203"/>
      <c r="N6" s="203"/>
      <c r="O6" s="204" t="s">
        <v>181</v>
      </c>
      <c r="P6" s="204"/>
      <c r="Q6" s="204"/>
      <c r="R6" s="204"/>
      <c r="S6" s="204"/>
      <c r="T6" s="204"/>
      <c r="U6" s="204"/>
    </row>
    <row r="7" spans="1:40" ht="39.75" thickTop="1" x14ac:dyDescent="0.25">
      <c r="A7" s="78" t="s">
        <v>102</v>
      </c>
      <c r="B7" s="79" t="s">
        <v>35</v>
      </c>
      <c r="C7" s="80" t="s">
        <v>36</v>
      </c>
      <c r="D7" s="80" t="s">
        <v>103</v>
      </c>
      <c r="E7" s="81" t="s">
        <v>183</v>
      </c>
      <c r="F7" s="81" t="s">
        <v>104</v>
      </c>
      <c r="G7" s="81" t="s">
        <v>105</v>
      </c>
      <c r="H7" s="81" t="s">
        <v>106</v>
      </c>
      <c r="I7" s="81" t="s">
        <v>107</v>
      </c>
      <c r="J7" s="81" t="s">
        <v>184</v>
      </c>
      <c r="K7" s="81" t="s">
        <v>108</v>
      </c>
      <c r="L7" s="81" t="s">
        <v>109</v>
      </c>
      <c r="M7" s="81" t="s">
        <v>110</v>
      </c>
      <c r="N7" s="81" t="s">
        <v>111</v>
      </c>
      <c r="O7" s="82" t="s">
        <v>112</v>
      </c>
      <c r="P7" s="82" t="s">
        <v>113</v>
      </c>
      <c r="Q7" s="82" t="s">
        <v>114</v>
      </c>
      <c r="R7" s="82" t="s">
        <v>115</v>
      </c>
      <c r="S7" s="82" t="s">
        <v>116</v>
      </c>
      <c r="T7" s="82" t="s">
        <v>117</v>
      </c>
      <c r="U7" s="83" t="s">
        <v>118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</row>
    <row r="8" spans="1:40" x14ac:dyDescent="0.25">
      <c r="A8" s="85">
        <v>0</v>
      </c>
      <c r="B8" s="86" t="s">
        <v>90</v>
      </c>
      <c r="C8" s="86" t="s">
        <v>36</v>
      </c>
      <c r="D8" s="86"/>
      <c r="E8" s="86" t="s">
        <v>119</v>
      </c>
      <c r="F8" s="86"/>
      <c r="G8" s="86"/>
      <c r="H8" s="86" t="s">
        <v>120</v>
      </c>
      <c r="I8" s="86"/>
      <c r="J8" s="86"/>
      <c r="K8" s="86"/>
      <c r="L8" s="86" t="s">
        <v>121</v>
      </c>
      <c r="M8" s="86"/>
      <c r="N8" s="86"/>
      <c r="O8" s="86" t="s">
        <v>122</v>
      </c>
      <c r="P8" s="86"/>
      <c r="Q8" s="86" t="s">
        <v>123</v>
      </c>
      <c r="R8" s="86"/>
      <c r="S8" s="86" t="s">
        <v>124</v>
      </c>
      <c r="T8" s="86"/>
      <c r="U8" s="87" t="s">
        <v>124</v>
      </c>
    </row>
    <row r="9" spans="1:40" x14ac:dyDescent="0.25">
      <c r="A9" s="88" t="str">
        <f>IF(B9&lt;&gt;"",A8+1,"")</f>
        <v/>
      </c>
      <c r="B9" s="89"/>
      <c r="C9" s="90"/>
      <c r="D9" s="90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2"/>
    </row>
    <row r="10" spans="1:40" x14ac:dyDescent="0.25">
      <c r="A10" s="88" t="str">
        <f t="shared" ref="A10:A31" si="0">IF(B10&lt;&gt;"",A9+1,"")</f>
        <v/>
      </c>
      <c r="B10" s="93"/>
      <c r="C10" s="94"/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6"/>
      <c r="AC10" t="s">
        <v>123</v>
      </c>
      <c r="AD10" t="s">
        <v>125</v>
      </c>
    </row>
    <row r="11" spans="1:40" x14ac:dyDescent="0.25">
      <c r="A11" s="88" t="str">
        <f t="shared" si="0"/>
        <v/>
      </c>
      <c r="B11" s="89"/>
      <c r="C11" s="90"/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2"/>
      <c r="AC11" t="s">
        <v>120</v>
      </c>
      <c r="AD11" t="s">
        <v>126</v>
      </c>
    </row>
    <row r="12" spans="1:40" x14ac:dyDescent="0.25">
      <c r="A12" s="88" t="str">
        <f t="shared" si="0"/>
        <v/>
      </c>
      <c r="B12" s="93"/>
      <c r="C12" s="94"/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6"/>
      <c r="AC12" t="s">
        <v>122</v>
      </c>
      <c r="AD12" t="s">
        <v>127</v>
      </c>
    </row>
    <row r="13" spans="1:40" x14ac:dyDescent="0.25">
      <c r="A13" s="88" t="str">
        <f t="shared" si="0"/>
        <v/>
      </c>
      <c r="B13" s="89"/>
      <c r="C13" s="90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AC13" t="s">
        <v>121</v>
      </c>
      <c r="AD13" t="s">
        <v>128</v>
      </c>
    </row>
    <row r="14" spans="1:40" x14ac:dyDescent="0.25">
      <c r="A14" s="88" t="str">
        <f t="shared" si="0"/>
        <v/>
      </c>
      <c r="B14" s="93"/>
      <c r="C14" s="94"/>
      <c r="D14" s="94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AC14" t="s">
        <v>119</v>
      </c>
      <c r="AD14" t="s">
        <v>129</v>
      </c>
    </row>
    <row r="15" spans="1:40" x14ac:dyDescent="0.25">
      <c r="A15" s="88" t="str">
        <f t="shared" si="0"/>
        <v/>
      </c>
      <c r="B15" s="89"/>
      <c r="C15" s="90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AC15" t="s">
        <v>124</v>
      </c>
      <c r="AD15" t="s">
        <v>130</v>
      </c>
    </row>
    <row r="16" spans="1:40" x14ac:dyDescent="0.25">
      <c r="A16" s="88" t="str">
        <f t="shared" si="0"/>
        <v/>
      </c>
      <c r="B16" s="93"/>
      <c r="C16" s="94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6"/>
    </row>
    <row r="17" spans="1:21" x14ac:dyDescent="0.25">
      <c r="A17" s="88" t="str">
        <f t="shared" si="0"/>
        <v/>
      </c>
      <c r="B17" s="89"/>
      <c r="C17" s="90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</row>
    <row r="18" spans="1:21" x14ac:dyDescent="0.25">
      <c r="A18" s="88" t="str">
        <f t="shared" si="0"/>
        <v/>
      </c>
      <c r="B18" s="93"/>
      <c r="C18" s="94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6"/>
    </row>
    <row r="19" spans="1:21" x14ac:dyDescent="0.25">
      <c r="A19" s="88" t="str">
        <f t="shared" si="0"/>
        <v/>
      </c>
      <c r="B19" s="89"/>
      <c r="C19" s="90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2"/>
    </row>
    <row r="20" spans="1:21" x14ac:dyDescent="0.25">
      <c r="A20" s="88" t="str">
        <f t="shared" si="0"/>
        <v/>
      </c>
      <c r="B20" s="93"/>
      <c r="C20" s="94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6"/>
    </row>
    <row r="21" spans="1:21" x14ac:dyDescent="0.25">
      <c r="A21" s="88" t="str">
        <f t="shared" si="0"/>
        <v/>
      </c>
      <c r="B21" s="89"/>
      <c r="C21" s="90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2"/>
    </row>
    <row r="22" spans="1:21" x14ac:dyDescent="0.25">
      <c r="A22" s="88" t="str">
        <f t="shared" si="0"/>
        <v/>
      </c>
      <c r="B22" s="93"/>
      <c r="C22" s="94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/>
    </row>
    <row r="23" spans="1:21" x14ac:dyDescent="0.25">
      <c r="A23" s="88" t="str">
        <f t="shared" si="0"/>
        <v/>
      </c>
      <c r="B23" s="89"/>
      <c r="C23" s="90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</row>
    <row r="24" spans="1:21" x14ac:dyDescent="0.25">
      <c r="A24" s="88" t="str">
        <f t="shared" si="0"/>
        <v/>
      </c>
      <c r="B24" s="93"/>
      <c r="C24" s="94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6"/>
    </row>
    <row r="25" spans="1:21" x14ac:dyDescent="0.25">
      <c r="A25" s="88" t="str">
        <f t="shared" si="0"/>
        <v/>
      </c>
      <c r="B25" s="89"/>
      <c r="C25" s="90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2"/>
    </row>
    <row r="26" spans="1:21" x14ac:dyDescent="0.25">
      <c r="A26" s="88" t="str">
        <f t="shared" si="0"/>
        <v/>
      </c>
      <c r="B26" s="93"/>
      <c r="C26" s="94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6"/>
    </row>
    <row r="27" spans="1:21" x14ac:dyDescent="0.25">
      <c r="A27" s="88" t="str">
        <f t="shared" si="0"/>
        <v/>
      </c>
      <c r="B27" s="89"/>
      <c r="C27" s="90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2"/>
    </row>
    <row r="28" spans="1:21" x14ac:dyDescent="0.25">
      <c r="A28" s="88" t="str">
        <f t="shared" si="0"/>
        <v/>
      </c>
      <c r="B28" s="93"/>
      <c r="C28" s="94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</row>
    <row r="29" spans="1:21" x14ac:dyDescent="0.25">
      <c r="A29" s="88" t="str">
        <f t="shared" si="0"/>
        <v/>
      </c>
      <c r="B29" s="89"/>
      <c r="C29" s="90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2"/>
    </row>
    <row r="30" spans="1:21" x14ac:dyDescent="0.25">
      <c r="A30" s="88" t="str">
        <f t="shared" si="0"/>
        <v/>
      </c>
      <c r="B30" s="93"/>
      <c r="C30" s="94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6"/>
    </row>
    <row r="31" spans="1:21" ht="15.75" thickBot="1" x14ac:dyDescent="0.3">
      <c r="A31" s="97" t="str">
        <f t="shared" si="0"/>
        <v/>
      </c>
      <c r="B31" s="98"/>
      <c r="C31" s="99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</row>
    <row r="32" spans="1:21" ht="15.75" thickTop="1" x14ac:dyDescent="0.25">
      <c r="A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</row>
  </sheetData>
  <sheetProtection algorithmName="SHA-512" hashValue="2N0YFAESOs67QDz4P8aCo+Ufp/RcpWd6rdoHmQ3g0q5vTIlcgE3dQTmh2Xs7WtzI24qpu6cJZKIohJZfeeTrxQ==" saltValue="M7gqDTkuzgWu/6lt0Y97eg==" spinCount="100000" sheet="1" selectLockedCells="1"/>
  <mergeCells count="7">
    <mergeCell ref="A1:U1"/>
    <mergeCell ref="A2:U2"/>
    <mergeCell ref="A4:B4"/>
    <mergeCell ref="C4:U4"/>
    <mergeCell ref="A6:D6"/>
    <mergeCell ref="E6:N6"/>
    <mergeCell ref="O6:U6"/>
  </mergeCells>
  <dataValidations count="2">
    <dataValidation type="list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sqref="E8:U31" xr:uid="{00000000-0002-0000-0200-000000000000}">
      <formula1>$AC$9:$AC$15</formula1>
    </dataValidation>
    <dataValidation type="list" allowBlank="1" showInputMessage="1" showErrorMessage="1" error="t (nur Technik) oder p (nur Präsentation, a (alles), n (nichts)" sqref="E32:U32 A32" xr:uid="{00000000-0002-0000-0200-000001000000}">
      <formula1>"JA,NEIN,T,P"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Footer>&amp;LBenjamin Fischer&amp;Ctechnik.einrad@gmail.com&amp;R&amp;A /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2"/>
  <sheetViews>
    <sheetView workbookViewId="0">
      <selection activeCell="B34" sqref="B34:C36"/>
    </sheetView>
  </sheetViews>
  <sheetFormatPr baseColWidth="10" defaultRowHeight="15" x14ac:dyDescent="0.25"/>
  <cols>
    <col min="1" max="1" width="7.7109375" style="20" customWidth="1"/>
    <col min="2" max="2" width="29.28515625" style="20" customWidth="1"/>
    <col min="3" max="3" width="28.7109375" style="20" customWidth="1"/>
    <col min="4" max="4" width="34.7109375" style="20" customWidth="1"/>
    <col min="5" max="5" width="23.42578125" style="20" customWidth="1"/>
    <col min="6" max="6" width="11.42578125" customWidth="1"/>
  </cols>
  <sheetData>
    <row r="1" spans="1:6" ht="33.75" customHeight="1" x14ac:dyDescent="0.25">
      <c r="A1" s="183" t="str">
        <f>'allg. Daten'!A1</f>
        <v>Württembergische Meisterschaft und Edelweiß-Cup</v>
      </c>
      <c r="B1" s="183"/>
      <c r="C1" s="183"/>
      <c r="D1" s="183"/>
      <c r="E1" s="183"/>
      <c r="F1" s="183"/>
    </row>
    <row r="2" spans="1:6" ht="27.75" x14ac:dyDescent="0.25">
      <c r="A2" s="185">
        <f>'allg. Daten'!B2</f>
        <v>45402</v>
      </c>
      <c r="B2" s="185"/>
      <c r="C2" s="185"/>
      <c r="D2" s="185"/>
      <c r="E2" s="185"/>
    </row>
    <row r="4" spans="1:6" ht="23.25" x14ac:dyDescent="0.35">
      <c r="A4" s="194" t="s">
        <v>28</v>
      </c>
      <c r="B4" s="194"/>
      <c r="C4" s="195" t="str">
        <f>'allg. Daten'!C6</f>
        <v>Vereinsname</v>
      </c>
      <c r="D4" s="195"/>
      <c r="E4" s="195"/>
    </row>
    <row r="6" spans="1:6" ht="23.25" x14ac:dyDescent="0.35">
      <c r="A6" s="202" t="s">
        <v>131</v>
      </c>
      <c r="B6" s="202"/>
      <c r="C6" s="202"/>
      <c r="D6" s="202"/>
      <c r="E6" s="202"/>
    </row>
    <row r="7" spans="1:6" ht="15.75" x14ac:dyDescent="0.25">
      <c r="A7" s="103" t="s">
        <v>102</v>
      </c>
      <c r="B7" s="103" t="s">
        <v>132</v>
      </c>
      <c r="C7" s="103" t="s">
        <v>1</v>
      </c>
      <c r="D7" s="103" t="s">
        <v>133</v>
      </c>
      <c r="E7" s="103" t="s">
        <v>134</v>
      </c>
    </row>
    <row r="8" spans="1:6" x14ac:dyDescent="0.25">
      <c r="A8" s="104" t="str">
        <f>IF(B8="","",1)</f>
        <v/>
      </c>
      <c r="B8" s="105"/>
      <c r="C8" s="106" t="str">
        <f>IF(A8="","",'allg. Daten'!$C$6)</f>
        <v/>
      </c>
      <c r="D8" s="105"/>
      <c r="E8" s="107"/>
      <c r="F8" t="str">
        <f>IF(B8="","",'allg. Daten'!$C$26)</f>
        <v/>
      </c>
    </row>
    <row r="9" spans="1:6" x14ac:dyDescent="0.25">
      <c r="A9" s="108" t="str">
        <f>IF(B9="","",A8+1)</f>
        <v/>
      </c>
      <c r="B9" s="109"/>
      <c r="C9" s="106" t="str">
        <f>IF(A9="","",'allg. Daten'!$C$6)</f>
        <v/>
      </c>
      <c r="D9" s="109"/>
      <c r="E9" s="109"/>
      <c r="F9" t="str">
        <f>IF(B9="","",'allg. Daten'!$C$26)</f>
        <v/>
      </c>
    </row>
    <row r="10" spans="1:6" x14ac:dyDescent="0.25">
      <c r="A10" s="108" t="str">
        <f t="shared" ref="A10:A31" si="0">IF(B10="","",A9+1)</f>
        <v/>
      </c>
      <c r="B10" s="109"/>
      <c r="C10" s="106" t="str">
        <f>IF(A10="","",'allg. Daten'!$C$6)</f>
        <v/>
      </c>
      <c r="D10" s="109"/>
      <c r="E10" s="109"/>
      <c r="F10" t="str">
        <f>IF(B10="","",'allg. Daten'!$C$26)</f>
        <v/>
      </c>
    </row>
    <row r="11" spans="1:6" x14ac:dyDescent="0.25">
      <c r="A11" s="108" t="str">
        <f t="shared" si="0"/>
        <v/>
      </c>
      <c r="B11" s="109"/>
      <c r="C11" s="106" t="str">
        <f>IF(A11="","",'allg. Daten'!$C$6)</f>
        <v/>
      </c>
      <c r="D11" s="109"/>
      <c r="E11" s="109"/>
      <c r="F11" t="str">
        <f>IF(B11="","",'allg. Daten'!$C$26)</f>
        <v/>
      </c>
    </row>
    <row r="12" spans="1:6" x14ac:dyDescent="0.25">
      <c r="A12" s="108" t="str">
        <f t="shared" si="0"/>
        <v/>
      </c>
      <c r="B12" s="109"/>
      <c r="C12" s="106" t="str">
        <f>IF(A12="","",'allg. Daten'!$C$6)</f>
        <v/>
      </c>
      <c r="D12" s="109"/>
      <c r="E12" s="109"/>
      <c r="F12" t="str">
        <f>IF(B12="","",'allg. Daten'!$C$26)</f>
        <v/>
      </c>
    </row>
    <row r="13" spans="1:6" x14ac:dyDescent="0.25">
      <c r="A13" s="108" t="str">
        <f t="shared" si="0"/>
        <v/>
      </c>
      <c r="B13" s="109"/>
      <c r="C13" s="106" t="str">
        <f>IF(A13="","",'allg. Daten'!$C$6)</f>
        <v/>
      </c>
      <c r="D13" s="109"/>
      <c r="E13" s="109"/>
      <c r="F13" t="str">
        <f>IF(B13="","",'allg. Daten'!$C$26)</f>
        <v/>
      </c>
    </row>
    <row r="14" spans="1:6" x14ac:dyDescent="0.25">
      <c r="A14" s="108" t="str">
        <f t="shared" si="0"/>
        <v/>
      </c>
      <c r="B14" s="109"/>
      <c r="C14" s="106" t="str">
        <f>IF(A14="","",'allg. Daten'!$C$6)</f>
        <v/>
      </c>
      <c r="D14" s="109"/>
      <c r="E14" s="109"/>
      <c r="F14" t="str">
        <f>IF(B14="","",'allg. Daten'!$C$26)</f>
        <v/>
      </c>
    </row>
    <row r="15" spans="1:6" x14ac:dyDescent="0.25">
      <c r="A15" s="108" t="str">
        <f t="shared" si="0"/>
        <v/>
      </c>
      <c r="B15" s="109"/>
      <c r="C15" s="106" t="str">
        <f>IF(A15="","",'allg. Daten'!$C$6)</f>
        <v/>
      </c>
      <c r="D15" s="109"/>
      <c r="E15" s="109"/>
      <c r="F15" t="str">
        <f>IF(B15="","",'allg. Daten'!$C$26)</f>
        <v/>
      </c>
    </row>
    <row r="16" spans="1:6" x14ac:dyDescent="0.25">
      <c r="A16" s="108" t="str">
        <f t="shared" si="0"/>
        <v/>
      </c>
      <c r="B16" s="109"/>
      <c r="C16" s="106" t="str">
        <f>IF(A16="","",'allg. Daten'!$C$6)</f>
        <v/>
      </c>
      <c r="D16" s="109"/>
      <c r="E16" s="109"/>
      <c r="F16" t="str">
        <f>IF(B16="","",'allg. Daten'!$C$26)</f>
        <v/>
      </c>
    </row>
    <row r="17" spans="1:6" x14ac:dyDescent="0.25">
      <c r="A17" s="108" t="str">
        <f t="shared" si="0"/>
        <v/>
      </c>
      <c r="B17" s="109"/>
      <c r="C17" s="106" t="str">
        <f>IF(A17="","",'allg. Daten'!$C$6)</f>
        <v/>
      </c>
      <c r="D17" s="109"/>
      <c r="E17" s="109"/>
      <c r="F17" t="str">
        <f>IF(B17="","",'allg. Daten'!$C$26)</f>
        <v/>
      </c>
    </row>
    <row r="18" spans="1:6" x14ac:dyDescent="0.25">
      <c r="A18" s="108" t="str">
        <f t="shared" si="0"/>
        <v/>
      </c>
      <c r="B18" s="109"/>
      <c r="C18" s="106" t="str">
        <f>IF(A18="","",'allg. Daten'!$C$6)</f>
        <v/>
      </c>
      <c r="D18" s="109"/>
      <c r="E18" s="109"/>
      <c r="F18" t="str">
        <f>IF(B18="","",'allg. Daten'!$C$26)</f>
        <v/>
      </c>
    </row>
    <row r="19" spans="1:6" x14ac:dyDescent="0.25">
      <c r="A19" s="108" t="str">
        <f t="shared" si="0"/>
        <v/>
      </c>
      <c r="B19" s="109"/>
      <c r="C19" s="106" t="str">
        <f>IF(A19="","",'allg. Daten'!$C$6)</f>
        <v/>
      </c>
      <c r="D19" s="109"/>
      <c r="E19" s="109"/>
      <c r="F19" t="str">
        <f>IF(B19="","",'allg. Daten'!$C$26)</f>
        <v/>
      </c>
    </row>
    <row r="20" spans="1:6" x14ac:dyDescent="0.25">
      <c r="A20" s="108" t="str">
        <f t="shared" si="0"/>
        <v/>
      </c>
      <c r="B20" s="109"/>
      <c r="C20" s="106" t="str">
        <f>IF(A20="","",'allg. Daten'!$C$6)</f>
        <v/>
      </c>
      <c r="D20" s="109"/>
      <c r="E20" s="109"/>
      <c r="F20" t="str">
        <f>IF(B20="","",'allg. Daten'!$C$26)</f>
        <v/>
      </c>
    </row>
    <row r="21" spans="1:6" x14ac:dyDescent="0.25">
      <c r="A21" s="108" t="str">
        <f t="shared" si="0"/>
        <v/>
      </c>
      <c r="B21" s="109"/>
      <c r="C21" s="106" t="str">
        <f>IF(A21="","",'allg. Daten'!$C$6)</f>
        <v/>
      </c>
      <c r="D21" s="109"/>
      <c r="E21" s="109"/>
      <c r="F21" t="str">
        <f>IF(B21="","",'allg. Daten'!$C$26)</f>
        <v/>
      </c>
    </row>
    <row r="22" spans="1:6" x14ac:dyDescent="0.25">
      <c r="A22" s="108" t="str">
        <f t="shared" si="0"/>
        <v/>
      </c>
      <c r="B22" s="109"/>
      <c r="C22" s="106" t="str">
        <f>IF(A22="","",'allg. Daten'!$C$6)</f>
        <v/>
      </c>
      <c r="D22" s="109"/>
      <c r="E22" s="109"/>
      <c r="F22" t="str">
        <f>IF(B22="","",'allg. Daten'!$C$26)</f>
        <v/>
      </c>
    </row>
    <row r="23" spans="1:6" x14ac:dyDescent="0.25">
      <c r="A23" s="108" t="str">
        <f t="shared" si="0"/>
        <v/>
      </c>
      <c r="B23" s="109"/>
      <c r="C23" s="106" t="str">
        <f>IF(A23="","",'allg. Daten'!$C$6)</f>
        <v/>
      </c>
      <c r="D23" s="109"/>
      <c r="E23" s="109"/>
      <c r="F23" t="str">
        <f>IF(B23="","",'allg. Daten'!$C$26)</f>
        <v/>
      </c>
    </row>
    <row r="24" spans="1:6" x14ac:dyDescent="0.25">
      <c r="A24" s="108" t="str">
        <f t="shared" si="0"/>
        <v/>
      </c>
      <c r="B24" s="109"/>
      <c r="C24" s="106" t="str">
        <f>IF(A24="","",'allg. Daten'!$C$6)</f>
        <v/>
      </c>
      <c r="D24" s="109"/>
      <c r="E24" s="109"/>
      <c r="F24" t="str">
        <f>IF(B24="","",'allg. Daten'!$C$26)</f>
        <v/>
      </c>
    </row>
    <row r="25" spans="1:6" x14ac:dyDescent="0.25">
      <c r="A25" s="108" t="str">
        <f t="shared" si="0"/>
        <v/>
      </c>
      <c r="B25" s="109"/>
      <c r="C25" s="106" t="str">
        <f>IF(A25="","",'allg. Daten'!$C$6)</f>
        <v/>
      </c>
      <c r="D25" s="109"/>
      <c r="E25" s="109"/>
      <c r="F25" t="str">
        <f>IF(B25="","",'allg. Daten'!$C$26)</f>
        <v/>
      </c>
    </row>
    <row r="26" spans="1:6" x14ac:dyDescent="0.25">
      <c r="A26" s="108" t="str">
        <f t="shared" si="0"/>
        <v/>
      </c>
      <c r="B26" s="109"/>
      <c r="C26" s="106" t="str">
        <f>IF(A26="","",'allg. Daten'!$C$6)</f>
        <v/>
      </c>
      <c r="D26" s="109"/>
      <c r="E26" s="109"/>
      <c r="F26" t="str">
        <f>IF(B26="","",'allg. Daten'!$C$26)</f>
        <v/>
      </c>
    </row>
    <row r="27" spans="1:6" x14ac:dyDescent="0.25">
      <c r="A27" s="108" t="str">
        <f t="shared" si="0"/>
        <v/>
      </c>
      <c r="B27" s="109"/>
      <c r="C27" s="106" t="str">
        <f>IF(A27="","",'allg. Daten'!$C$6)</f>
        <v/>
      </c>
      <c r="D27" s="109"/>
      <c r="E27" s="109"/>
      <c r="F27" t="str">
        <f>IF(B27="","",'allg. Daten'!$C$26)</f>
        <v/>
      </c>
    </row>
    <row r="28" spans="1:6" x14ac:dyDescent="0.25">
      <c r="A28" s="108" t="str">
        <f t="shared" si="0"/>
        <v/>
      </c>
      <c r="B28" s="109"/>
      <c r="C28" s="106" t="str">
        <f>IF(A28="","",'allg. Daten'!$C$6)</f>
        <v/>
      </c>
      <c r="D28" s="109"/>
      <c r="E28" s="109"/>
      <c r="F28" t="str">
        <f>IF(B28="","",'allg. Daten'!$C$26)</f>
        <v/>
      </c>
    </row>
    <row r="29" spans="1:6" x14ac:dyDescent="0.25">
      <c r="A29" s="108" t="str">
        <f t="shared" si="0"/>
        <v/>
      </c>
      <c r="B29" s="109"/>
      <c r="C29" s="106" t="str">
        <f>IF(A29="","",'allg. Daten'!$C$6)</f>
        <v/>
      </c>
      <c r="D29" s="109"/>
      <c r="E29" s="109"/>
      <c r="F29" t="str">
        <f>IF(B29="","",'allg. Daten'!$C$26)</f>
        <v/>
      </c>
    </row>
    <row r="30" spans="1:6" x14ac:dyDescent="0.25">
      <c r="A30" s="108" t="str">
        <f t="shared" si="0"/>
        <v/>
      </c>
      <c r="B30" s="109"/>
      <c r="C30" s="106" t="str">
        <f>IF(A30="","",'allg. Daten'!$C$6)</f>
        <v/>
      </c>
      <c r="D30" s="109"/>
      <c r="E30" s="109"/>
      <c r="F30" t="str">
        <f>IF(B30="","",'allg. Daten'!$C$26)</f>
        <v/>
      </c>
    </row>
    <row r="31" spans="1:6" x14ac:dyDescent="0.25">
      <c r="A31" s="108" t="str">
        <f t="shared" si="0"/>
        <v/>
      </c>
      <c r="B31" s="109"/>
      <c r="C31" s="106" t="str">
        <f>IF(A31="","",'allg. Daten'!$C$6)</f>
        <v/>
      </c>
      <c r="D31" s="109"/>
      <c r="E31" s="109"/>
      <c r="F31" t="str">
        <f>IF(B31="","",'allg. Daten'!$C$26)</f>
        <v/>
      </c>
    </row>
    <row r="32" spans="1:6" x14ac:dyDescent="0.25">
      <c r="F32">
        <f>SUM(F8:F31)</f>
        <v>0</v>
      </c>
    </row>
  </sheetData>
  <sheetProtection selectLockedCells="1"/>
  <mergeCells count="5">
    <mergeCell ref="A1:F1"/>
    <mergeCell ref="A2:E2"/>
    <mergeCell ref="A4:B4"/>
    <mergeCell ref="C4:E4"/>
    <mergeCell ref="A6:E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6" orientation="landscape" r:id="rId1"/>
  <headerFooter>
    <oddFooter>&amp;LBenjamin Fischer&amp;Ctechnik.einrad@gmail.com&amp;R&amp;A /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6"/>
  <sheetViews>
    <sheetView workbookViewId="0">
      <selection activeCell="E8" sqref="E8"/>
    </sheetView>
  </sheetViews>
  <sheetFormatPr baseColWidth="10" defaultColWidth="10.85546875" defaultRowHeight="15" x14ac:dyDescent="0.25"/>
  <cols>
    <col min="1" max="1" width="13" customWidth="1"/>
    <col min="2" max="3" width="20.7109375" customWidth="1"/>
    <col min="4" max="4" width="5.7109375" customWidth="1"/>
    <col min="5" max="5" width="48.85546875" customWidth="1"/>
    <col min="6" max="7" width="10.85546875" hidden="1" customWidth="1"/>
  </cols>
  <sheetData>
    <row r="1" spans="1:7" ht="38.1" customHeight="1" x14ac:dyDescent="0.25">
      <c r="A1" s="183" t="str">
        <f>'allg. Daten'!A1</f>
        <v>Württembergische Meisterschaft und Edelweiß-Cup</v>
      </c>
      <c r="B1" s="187"/>
      <c r="C1" s="187"/>
      <c r="D1" s="187"/>
      <c r="E1" s="187"/>
    </row>
    <row r="2" spans="1:7" ht="38.1" customHeight="1" x14ac:dyDescent="0.25">
      <c r="A2" s="205">
        <f>'allg. Daten'!B2</f>
        <v>45402</v>
      </c>
      <c r="B2" s="205"/>
      <c r="C2" s="205"/>
      <c r="D2" s="205"/>
      <c r="E2" s="205"/>
    </row>
    <row r="3" spans="1:7" ht="9.9499999999999993" customHeight="1" x14ac:dyDescent="0.25">
      <c r="A3" s="18"/>
      <c r="B3" s="18"/>
      <c r="C3" s="18"/>
      <c r="D3" s="18"/>
      <c r="E3" s="18"/>
    </row>
    <row r="4" spans="1:7" ht="38.1" customHeight="1" x14ac:dyDescent="0.35">
      <c r="A4" s="19" t="s">
        <v>28</v>
      </c>
      <c r="B4" s="195" t="str">
        <f>'allg. Daten'!C6</f>
        <v>Vereinsname</v>
      </c>
      <c r="C4" s="196"/>
      <c r="D4" s="196"/>
      <c r="E4" s="196"/>
    </row>
    <row r="5" spans="1:7" ht="18.75" x14ac:dyDescent="0.25">
      <c r="A5" s="6"/>
      <c r="B5" s="110"/>
      <c r="C5" s="110"/>
      <c r="D5" s="110"/>
      <c r="E5" s="110"/>
    </row>
    <row r="6" spans="1:7" x14ac:dyDescent="0.25">
      <c r="A6" s="28"/>
      <c r="B6" s="29" t="s">
        <v>35</v>
      </c>
      <c r="C6" s="29" t="s">
        <v>36</v>
      </c>
      <c r="D6" s="111" t="s">
        <v>39</v>
      </c>
      <c r="E6" s="111" t="s">
        <v>135</v>
      </c>
      <c r="F6" t="s">
        <v>97</v>
      </c>
    </row>
    <row r="7" spans="1:7" x14ac:dyDescent="0.25">
      <c r="A7" s="63">
        <f t="array" ref="A7">LARGE((Meldeformular!$Y$10:$Y$109=$F$6)*Meldeformular!$A$10:$A$109,G7)</f>
        <v>0</v>
      </c>
      <c r="B7" s="112" t="str">
        <f>IF(A7&gt;0,VLOOKUP(A7,Meldeformular!$A$10:$AG$109,2),"")</f>
        <v/>
      </c>
      <c r="C7" s="112" t="str">
        <f>IF(A7&gt;0,VLOOKUP(A7,Meldeformular!$A$10:$AG$109,3),"")</f>
        <v/>
      </c>
      <c r="D7" s="67" t="str">
        <f>IF(A7&gt;0,VLOOKUP(A7,Meldeformular!$A$10:$AG$109,6),"")</f>
        <v/>
      </c>
      <c r="E7" s="68"/>
      <c r="G7">
        <v>1</v>
      </c>
    </row>
    <row r="8" spans="1:7" x14ac:dyDescent="0.25">
      <c r="A8" s="63">
        <f t="array" ref="A8">LARGE((Meldeformular!$Y$10:$Y$109=$F$6)*Meldeformular!$A$10:$A$109,G8)</f>
        <v>0</v>
      </c>
      <c r="B8" s="112" t="str">
        <f>IF(A8&gt;0,VLOOKUP(A8,Meldeformular!$A$10:$AG$109,2),"")</f>
        <v/>
      </c>
      <c r="C8" s="112" t="str">
        <f>IF(A8&gt;0,VLOOKUP(A8,Meldeformular!$A$10:$AG$109,3),"")</f>
        <v/>
      </c>
      <c r="D8" s="67" t="str">
        <f>IF(A8&gt;0,VLOOKUP(A8,Meldeformular!$A$10:$AG$109,6),"")</f>
        <v/>
      </c>
      <c r="E8" s="68"/>
      <c r="G8">
        <v>2</v>
      </c>
    </row>
    <row r="9" spans="1:7" x14ac:dyDescent="0.25">
      <c r="A9" s="63">
        <f t="array" ref="A9">LARGE((Meldeformular!$Y$10:$Y$109=$F$6)*Meldeformular!$A$10:$A$109,G9)</f>
        <v>0</v>
      </c>
      <c r="B9" s="112" t="str">
        <f>IF(A9&gt;0,VLOOKUP(A9,Meldeformular!$A$10:$AG$109,2),"")</f>
        <v/>
      </c>
      <c r="C9" s="112" t="str">
        <f>IF(A9&gt;0,VLOOKUP(A9,Meldeformular!$A$10:$AG$109,3),"")</f>
        <v/>
      </c>
      <c r="D9" s="67" t="str">
        <f>IF(A9&gt;0,VLOOKUP(A9,Meldeformular!$A$10:$AG$109,6),"")</f>
        <v/>
      </c>
      <c r="E9" s="68"/>
      <c r="G9">
        <v>3</v>
      </c>
    </row>
    <row r="10" spans="1:7" x14ac:dyDescent="0.25">
      <c r="A10" s="63">
        <f t="array" ref="A10">LARGE((Meldeformular!$Y$10:$Y$109=$F$6)*Meldeformular!$A$10:$A$109,G10)</f>
        <v>0</v>
      </c>
      <c r="B10" s="112" t="str">
        <f>IF(A10&gt;0,VLOOKUP(A10,Meldeformular!$A$10:$AG$109,2),"")</f>
        <v/>
      </c>
      <c r="C10" s="112" t="str">
        <f>IF(A10&gt;0,VLOOKUP(A10,Meldeformular!$A$10:$AG$109,3),"")</f>
        <v/>
      </c>
      <c r="D10" s="67" t="str">
        <f>IF(A10&gt;0,VLOOKUP(A10,Meldeformular!$A$10:$AG$109,6),"")</f>
        <v/>
      </c>
      <c r="E10" s="68"/>
      <c r="G10">
        <v>4</v>
      </c>
    </row>
    <row r="11" spans="1:7" x14ac:dyDescent="0.25">
      <c r="A11" s="63">
        <f t="array" ref="A11">LARGE((Meldeformular!$Y$10:$Y$109=$F$6)*Meldeformular!$A$10:$A$109,G11)</f>
        <v>0</v>
      </c>
      <c r="B11" s="112" t="str">
        <f>IF(A11&gt;0,VLOOKUP(A11,Meldeformular!$A$10:$AG$109,2),"")</f>
        <v/>
      </c>
      <c r="C11" s="112" t="str">
        <f>IF(A11&gt;0,VLOOKUP(A11,Meldeformular!$A$10:$AG$109,3),"")</f>
        <v/>
      </c>
      <c r="D11" s="67" t="str">
        <f>IF(A11&gt;0,VLOOKUP(A11,Meldeformular!$A$10:$AG$109,6),"")</f>
        <v/>
      </c>
      <c r="E11" s="68"/>
      <c r="G11">
        <v>5</v>
      </c>
    </row>
    <row r="12" spans="1:7" x14ac:dyDescent="0.25">
      <c r="A12" s="63">
        <f t="array" ref="A12">LARGE((Meldeformular!$Y$10:$Y$109=$F$6)*Meldeformular!$A$10:$A$109,G12)</f>
        <v>0</v>
      </c>
      <c r="B12" s="112" t="str">
        <f>IF(A12&gt;0,VLOOKUP(A12,Meldeformular!$A$10:$AG$109,2),"")</f>
        <v/>
      </c>
      <c r="C12" s="112" t="str">
        <f>IF(A12&gt;0,VLOOKUP(A12,Meldeformular!$A$10:$AG$109,3),"")</f>
        <v/>
      </c>
      <c r="D12" s="67" t="str">
        <f>IF(A12&gt;0,VLOOKUP(A12,Meldeformular!$A$10:$AG$109,6),"")</f>
        <v/>
      </c>
      <c r="E12" s="68"/>
      <c r="G12">
        <v>6</v>
      </c>
    </row>
    <row r="13" spans="1:7" x14ac:dyDescent="0.25">
      <c r="A13" s="63">
        <f t="array" ref="A13">LARGE((Meldeformular!$Y$10:$Y$109=$F$6)*Meldeformular!$A$10:$A$109,G13)</f>
        <v>0</v>
      </c>
      <c r="B13" s="112" t="str">
        <f>IF(A13&gt;0,VLOOKUP(A13,Meldeformular!$A$10:$AG$109,2),"")</f>
        <v/>
      </c>
      <c r="C13" s="112" t="str">
        <f>IF(A13&gt;0,VLOOKUP(A13,Meldeformular!$A$10:$AG$109,3),"")</f>
        <v/>
      </c>
      <c r="D13" s="67" t="str">
        <f>IF(A13&gt;0,VLOOKUP(A13,Meldeformular!$A$10:$AG$109,6),"")</f>
        <v/>
      </c>
      <c r="E13" s="68"/>
      <c r="G13">
        <v>7</v>
      </c>
    </row>
    <row r="14" spans="1:7" x14ac:dyDescent="0.25">
      <c r="A14" s="63">
        <f t="array" ref="A14">LARGE((Meldeformular!$Y$10:$Y$109=$F$6)*Meldeformular!$A$10:$A$109,G14)</f>
        <v>0</v>
      </c>
      <c r="B14" s="112" t="str">
        <f>IF(A14&gt;0,VLOOKUP(A14,Meldeformular!$A$10:$AG$109,2),"")</f>
        <v/>
      </c>
      <c r="C14" s="112" t="str">
        <f>IF(A14&gt;0,VLOOKUP(A14,Meldeformular!$A$10:$AG$109,3),"")</f>
        <v/>
      </c>
      <c r="D14" s="67" t="str">
        <f>IF(A14&gt;0,VLOOKUP(A14,Meldeformular!$A$10:$AG$109,6),"")</f>
        <v/>
      </c>
      <c r="E14" s="68"/>
      <c r="G14">
        <v>8</v>
      </c>
    </row>
    <row r="15" spans="1:7" x14ac:dyDescent="0.25">
      <c r="A15" s="63">
        <f t="array" ref="A15">LARGE((Meldeformular!$Y$10:$Y$109=$F$6)*Meldeformular!$A$10:$A$109,G15)</f>
        <v>0</v>
      </c>
      <c r="B15" s="112" t="str">
        <f>IF(A15&gt;0,VLOOKUP(A15,Meldeformular!$A$10:$AG$109,2),"")</f>
        <v/>
      </c>
      <c r="C15" s="112" t="str">
        <f>IF(A15&gt;0,VLOOKUP(A15,Meldeformular!$A$10:$AG$109,3),"")</f>
        <v/>
      </c>
      <c r="D15" s="67" t="str">
        <f>IF(A15&gt;0,VLOOKUP(A15,Meldeformular!$A$10:$AG$109,6),"")</f>
        <v/>
      </c>
      <c r="E15" s="68"/>
      <c r="G15">
        <v>9</v>
      </c>
    </row>
    <row r="16" spans="1:7" x14ac:dyDescent="0.25">
      <c r="A16" s="63">
        <f t="array" ref="A16">LARGE((Meldeformular!$Y$10:$Y$109=$F$6)*Meldeformular!$A$10:$A$109,G16)</f>
        <v>0</v>
      </c>
      <c r="B16" s="112" t="str">
        <f>IF(A16&gt;0,VLOOKUP(A16,Meldeformular!$A$10:$AG$109,2),"")</f>
        <v/>
      </c>
      <c r="C16" s="112" t="str">
        <f>IF(A16&gt;0,VLOOKUP(A16,Meldeformular!$A$10:$AG$109,3),"")</f>
        <v/>
      </c>
      <c r="D16" s="67" t="str">
        <f>IF(A16&gt;0,VLOOKUP(A16,Meldeformular!$A$10:$AG$109,6),"")</f>
        <v/>
      </c>
      <c r="E16" s="68"/>
      <c r="G16">
        <v>10</v>
      </c>
    </row>
    <row r="17" spans="1:7" x14ac:dyDescent="0.25">
      <c r="A17" s="63">
        <f t="array" ref="A17">LARGE((Meldeformular!$Y$10:$Y$109=$F$6)*Meldeformular!$A$10:$A$109,G17)</f>
        <v>0</v>
      </c>
      <c r="B17" s="112" t="str">
        <f>IF(A17&gt;0,VLOOKUP(A17,Meldeformular!$A$10:$AG$109,2),"")</f>
        <v/>
      </c>
      <c r="C17" s="112" t="str">
        <f>IF(A17&gt;0,VLOOKUP(A17,Meldeformular!$A$10:$AG$109,3),"")</f>
        <v/>
      </c>
      <c r="D17" s="67" t="str">
        <f>IF(A17&gt;0,VLOOKUP(A17,Meldeformular!$A$10:$AG$109,6),"")</f>
        <v/>
      </c>
      <c r="E17" s="68"/>
      <c r="G17">
        <v>11</v>
      </c>
    </row>
    <row r="18" spans="1:7" x14ac:dyDescent="0.25">
      <c r="A18" s="63">
        <f t="array" ref="A18">LARGE((Meldeformular!$Y$10:$Y$109=$F$6)*Meldeformular!$A$10:$A$109,G18)</f>
        <v>0</v>
      </c>
      <c r="B18" s="112" t="str">
        <f>IF(A18&gt;0,VLOOKUP(A18,Meldeformular!$A$10:$AG$109,2),"")</f>
        <v/>
      </c>
      <c r="C18" s="112" t="str">
        <f>IF(A18&gt;0,VLOOKUP(A18,Meldeformular!$A$10:$AG$109,3),"")</f>
        <v/>
      </c>
      <c r="D18" s="67" t="str">
        <f>IF(A18&gt;0,VLOOKUP(A18,Meldeformular!$A$10:$AG$109,6),"")</f>
        <v/>
      </c>
      <c r="E18" s="68"/>
      <c r="G18">
        <v>12</v>
      </c>
    </row>
    <row r="19" spans="1:7" x14ac:dyDescent="0.25">
      <c r="A19" s="63">
        <f t="array" ref="A19">LARGE((Meldeformular!$Y$10:$Y$109=$F$6)*Meldeformular!$A$10:$A$109,G19)</f>
        <v>0</v>
      </c>
      <c r="B19" s="112" t="str">
        <f>IF(A19&gt;0,VLOOKUP(A19,Meldeformular!$A$10:$AG$109,2),"")</f>
        <v/>
      </c>
      <c r="C19" s="112" t="str">
        <f>IF(A19&gt;0,VLOOKUP(A19,Meldeformular!$A$10:$AG$109,3),"")</f>
        <v/>
      </c>
      <c r="D19" s="67" t="str">
        <f>IF(A19&gt;0,VLOOKUP(A19,Meldeformular!$A$10:$AG$109,6),"")</f>
        <v/>
      </c>
      <c r="E19" s="68"/>
      <c r="G19">
        <v>13</v>
      </c>
    </row>
    <row r="20" spans="1:7" x14ac:dyDescent="0.25">
      <c r="A20" s="63">
        <f t="array" ref="A20">LARGE((Meldeformular!$Y$10:$Y$109=$F$6)*Meldeformular!$A$10:$A$109,G20)</f>
        <v>0</v>
      </c>
      <c r="B20" s="112" t="str">
        <f>IF(A20&gt;0,VLOOKUP(A20,Meldeformular!$A$10:$AG$109,2),"")</f>
        <v/>
      </c>
      <c r="C20" s="112" t="str">
        <f>IF(A20&gt;0,VLOOKUP(A20,Meldeformular!$A$10:$AG$109,3),"")</f>
        <v/>
      </c>
      <c r="D20" s="67" t="str">
        <f>IF(A20&gt;0,VLOOKUP(A20,Meldeformular!$A$10:$AG$109,6),"")</f>
        <v/>
      </c>
      <c r="E20" s="68"/>
      <c r="G20">
        <v>14</v>
      </c>
    </row>
    <row r="21" spans="1:7" x14ac:dyDescent="0.25">
      <c r="A21" s="63">
        <f t="array" ref="A21">LARGE((Meldeformular!$Y$10:$Y$109=$F$6)*Meldeformular!$A$10:$A$109,G21)</f>
        <v>0</v>
      </c>
      <c r="B21" s="112" t="str">
        <f>IF(A21&gt;0,VLOOKUP(A21,Meldeformular!$A$10:$AG$109,2),"")</f>
        <v/>
      </c>
      <c r="C21" s="112" t="str">
        <f>IF(A21&gt;0,VLOOKUP(A21,Meldeformular!$A$10:$AG$109,3),"")</f>
        <v/>
      </c>
      <c r="D21" s="67" t="str">
        <f>IF(A21&gt;0,VLOOKUP(A21,Meldeformular!$A$10:$AG$109,6),"")</f>
        <v/>
      </c>
      <c r="E21" s="68"/>
      <c r="G21">
        <v>15</v>
      </c>
    </row>
    <row r="22" spans="1:7" x14ac:dyDescent="0.25">
      <c r="A22" s="63">
        <f t="array" ref="A22">LARGE((Meldeformular!$Y$10:$Y$109=$F$6)*Meldeformular!$A$10:$A$109,G22)</f>
        <v>0</v>
      </c>
      <c r="B22" s="112" t="str">
        <f>IF(A22&gt;0,VLOOKUP(A22,Meldeformular!$A$10:$AG$109,2),"")</f>
        <v/>
      </c>
      <c r="C22" s="112" t="str">
        <f>IF(A22&gt;0,VLOOKUP(A22,Meldeformular!$A$10:$AG$109,3),"")</f>
        <v/>
      </c>
      <c r="D22" s="67" t="str">
        <f>IF(A22&gt;0,VLOOKUP(A22,Meldeformular!$A$10:$AG$109,6),"")</f>
        <v/>
      </c>
      <c r="E22" s="68"/>
      <c r="G22">
        <v>16</v>
      </c>
    </row>
    <row r="23" spans="1:7" x14ac:dyDescent="0.25">
      <c r="A23" s="63">
        <f t="array" ref="A23">LARGE((Meldeformular!$Y$10:$Y$109=$F$6)*Meldeformular!$A$10:$A$109,G23)</f>
        <v>0</v>
      </c>
      <c r="B23" s="112" t="str">
        <f>IF(A23&gt;0,VLOOKUP(A23,Meldeformular!$A$10:$AG$109,2),"")</f>
        <v/>
      </c>
      <c r="C23" s="112" t="str">
        <f>IF(A23&gt;0,VLOOKUP(A23,Meldeformular!$A$10:$AG$109,3),"")</f>
        <v/>
      </c>
      <c r="D23" s="67" t="str">
        <f>IF(A23&gt;0,VLOOKUP(A23,Meldeformular!$A$10:$AG$109,6),"")</f>
        <v/>
      </c>
      <c r="E23" s="68"/>
      <c r="G23">
        <v>17</v>
      </c>
    </row>
    <row r="24" spans="1:7" x14ac:dyDescent="0.25">
      <c r="A24" s="63">
        <f t="array" ref="A24">LARGE((Meldeformular!$Y$10:$Y$109=$F$6)*Meldeformular!$A$10:$A$109,G24)</f>
        <v>0</v>
      </c>
      <c r="B24" s="112" t="str">
        <f>IF(A24&gt;0,VLOOKUP(A24,Meldeformular!$A$10:$AG$109,2),"")</f>
        <v/>
      </c>
      <c r="C24" s="112" t="str">
        <f>IF(A24&gt;0,VLOOKUP(A24,Meldeformular!$A$10:$AG$109,3),"")</f>
        <v/>
      </c>
      <c r="D24" s="67" t="str">
        <f>IF(A24&gt;0,VLOOKUP(A24,Meldeformular!$A$10:$AG$109,6),"")</f>
        <v/>
      </c>
      <c r="E24" s="68"/>
      <c r="G24">
        <v>18</v>
      </c>
    </row>
    <row r="25" spans="1:7" x14ac:dyDescent="0.25">
      <c r="A25" s="63">
        <f t="array" ref="A25">LARGE((Meldeformular!$Y$10:$Y$109=$F$6)*Meldeformular!$A$10:$A$109,G25)</f>
        <v>0</v>
      </c>
      <c r="B25" s="112" t="str">
        <f>IF(A25&gt;0,VLOOKUP(A25,Meldeformular!$A$10:$AG$109,2),"")</f>
        <v/>
      </c>
      <c r="C25" s="112" t="str">
        <f>IF(A25&gt;0,VLOOKUP(A25,Meldeformular!$A$10:$AG$109,3),"")</f>
        <v/>
      </c>
      <c r="D25" s="67" t="str">
        <f>IF(A25&gt;0,VLOOKUP(A25,Meldeformular!$A$10:$AG$109,6),"")</f>
        <v/>
      </c>
      <c r="E25" s="68"/>
      <c r="G25">
        <v>19</v>
      </c>
    </row>
    <row r="26" spans="1:7" x14ac:dyDescent="0.25">
      <c r="A26" s="63">
        <f t="array" ref="A26">LARGE((Meldeformular!$Y$10:$Y$109=$F$6)*Meldeformular!$A$10:$A$109,G26)</f>
        <v>0</v>
      </c>
      <c r="B26" s="112" t="str">
        <f>IF(A26&gt;0,VLOOKUP(A26,Meldeformular!$A$10:$AG$109,2),"")</f>
        <v/>
      </c>
      <c r="C26" s="112" t="str">
        <f>IF(A26&gt;0,VLOOKUP(A26,Meldeformular!$A$10:$AG$109,3),"")</f>
        <v/>
      </c>
      <c r="D26" s="67" t="str">
        <f>IF(A26&gt;0,VLOOKUP(A26,Meldeformular!$A$10:$AG$109,6),"")</f>
        <v/>
      </c>
      <c r="E26" s="68"/>
      <c r="G26">
        <v>20</v>
      </c>
    </row>
    <row r="27" spans="1:7" x14ac:dyDescent="0.25">
      <c r="A27" s="63">
        <f t="array" ref="A27">LARGE((Meldeformular!$Y$10:$Y$109=$F$6)*Meldeformular!$A$10:$A$109,G27)</f>
        <v>0</v>
      </c>
      <c r="B27" s="112" t="str">
        <f>IF(A27&gt;0,VLOOKUP(A27,Meldeformular!$A$10:$AG$109,2),"")</f>
        <v/>
      </c>
      <c r="C27" s="112" t="str">
        <f>IF(A27&gt;0,VLOOKUP(A27,Meldeformular!$A$10:$AG$109,3),"")</f>
        <v/>
      </c>
      <c r="D27" s="67" t="str">
        <f>IF(A27&gt;0,VLOOKUP(A27,Meldeformular!$A$10:$AG$109,6),"")</f>
        <v/>
      </c>
      <c r="E27" s="68"/>
      <c r="G27">
        <v>21</v>
      </c>
    </row>
    <row r="28" spans="1:7" x14ac:dyDescent="0.25">
      <c r="A28" s="63">
        <f t="array" ref="A28">LARGE((Meldeformular!$Y$10:$Y$109=$F$6)*Meldeformular!$A$10:$A$109,G28)</f>
        <v>0</v>
      </c>
      <c r="B28" s="112" t="str">
        <f>IF(A28&gt;0,VLOOKUP(A28,Meldeformular!$A$10:$AG$109,2),"")</f>
        <v/>
      </c>
      <c r="C28" s="112" t="str">
        <f>IF(A28&gt;0,VLOOKUP(A28,Meldeformular!$A$10:$AG$109,3),"")</f>
        <v/>
      </c>
      <c r="D28" s="67" t="str">
        <f>IF(A28&gt;0,VLOOKUP(A28,Meldeformular!$A$10:$AG$109,6),"")</f>
        <v/>
      </c>
      <c r="E28" s="68"/>
      <c r="G28">
        <v>22</v>
      </c>
    </row>
    <row r="29" spans="1:7" x14ac:dyDescent="0.25">
      <c r="A29" s="63">
        <f t="array" ref="A29">LARGE((Meldeformular!$Y$10:$Y$109=$F$6)*Meldeformular!$A$10:$A$109,G29)</f>
        <v>0</v>
      </c>
      <c r="B29" s="112" t="str">
        <f>IF(A29&gt;0,VLOOKUP(A29,Meldeformular!$A$10:$AG$109,2),"")</f>
        <v/>
      </c>
      <c r="C29" s="112" t="str">
        <f>IF(A29&gt;0,VLOOKUP(A29,Meldeformular!$A$10:$AG$109,3),"")</f>
        <v/>
      </c>
      <c r="D29" s="67" t="str">
        <f>IF(A29&gt;0,VLOOKUP(A29,Meldeformular!$A$10:$AG$109,6),"")</f>
        <v/>
      </c>
      <c r="E29" s="68"/>
      <c r="G29">
        <v>23</v>
      </c>
    </row>
    <row r="30" spans="1:7" x14ac:dyDescent="0.25">
      <c r="A30" s="63">
        <f t="array" ref="A30">LARGE((Meldeformular!$Y$10:$Y$109=$F$6)*Meldeformular!$A$10:$A$109,G30)</f>
        <v>0</v>
      </c>
      <c r="B30" s="112" t="str">
        <f>IF(A30&gt;0,VLOOKUP(A30,Meldeformular!$A$10:$AG$109,2),"")</f>
        <v/>
      </c>
      <c r="C30" s="112" t="str">
        <f>IF(A30&gt;0,VLOOKUP(A30,Meldeformular!$A$10:$AG$109,3),"")</f>
        <v/>
      </c>
      <c r="D30" s="67" t="str">
        <f>IF(A30&gt;0,VLOOKUP(A30,Meldeformular!$A$10:$AG$109,6),"")</f>
        <v/>
      </c>
      <c r="E30" s="68"/>
      <c r="G30">
        <v>24</v>
      </c>
    </row>
    <row r="31" spans="1:7" x14ac:dyDescent="0.25">
      <c r="A31" s="63">
        <f t="array" ref="A31">LARGE((Meldeformular!$Y$10:$Y$109=$F$6)*Meldeformular!$A$10:$A$109,G31)</f>
        <v>0</v>
      </c>
      <c r="B31" s="112" t="str">
        <f>IF(A31&gt;0,VLOOKUP(A31,Meldeformular!$A$10:$AG$109,2),"")</f>
        <v/>
      </c>
      <c r="C31" s="112" t="str">
        <f>IF(A31&gt;0,VLOOKUP(A31,Meldeformular!$A$10:$AG$109,3),"")</f>
        <v/>
      </c>
      <c r="D31" s="67" t="str">
        <f>IF(A31&gt;0,VLOOKUP(A31,Meldeformular!$A$10:$AG$109,6),"")</f>
        <v/>
      </c>
      <c r="E31" s="68"/>
      <c r="G31">
        <v>25</v>
      </c>
    </row>
    <row r="32" spans="1:7" x14ac:dyDescent="0.25">
      <c r="A32" s="63">
        <f t="array" ref="A32">LARGE((Meldeformular!$Y$10:$Y$109=$F$6)*Meldeformular!$A$10:$A$109,G32)</f>
        <v>0</v>
      </c>
      <c r="B32" s="112" t="str">
        <f>IF(A32&gt;0,VLOOKUP(A32,Meldeformular!$A$10:$AG$109,2),"")</f>
        <v/>
      </c>
      <c r="C32" s="112" t="str">
        <f>IF(A32&gt;0,VLOOKUP(A32,Meldeformular!$A$10:$AG$109,3),"")</f>
        <v/>
      </c>
      <c r="D32" s="67" t="str">
        <f>IF(A32&gt;0,VLOOKUP(A32,Meldeformular!$A$10:$AG$109,6),"")</f>
        <v/>
      </c>
      <c r="E32" s="68"/>
      <c r="G32">
        <v>26</v>
      </c>
    </row>
    <row r="33" spans="1:7" x14ac:dyDescent="0.25">
      <c r="A33" s="63">
        <f t="array" ref="A33">LARGE((Meldeformular!$Y$10:$Y$109=$F$6)*Meldeformular!$A$10:$A$109,G33)</f>
        <v>0</v>
      </c>
      <c r="B33" s="112" t="str">
        <f>IF(A33&gt;0,VLOOKUP(A33,Meldeformular!$A$10:$AG$109,2),"")</f>
        <v/>
      </c>
      <c r="C33" s="112" t="str">
        <f>IF(A33&gt;0,VLOOKUP(A33,Meldeformular!$A$10:$AG$109,3),"")</f>
        <v/>
      </c>
      <c r="D33" s="67" t="str">
        <f>IF(A33&gt;0,VLOOKUP(A33,Meldeformular!$A$10:$AG$109,6),"")</f>
        <v/>
      </c>
      <c r="E33" s="68"/>
      <c r="G33">
        <v>27</v>
      </c>
    </row>
    <row r="34" spans="1:7" x14ac:dyDescent="0.25">
      <c r="A34" s="63">
        <f t="array" ref="A34">LARGE((Meldeformular!$Y$10:$Y$109=$F$6)*Meldeformular!$A$10:$A$109,G34)</f>
        <v>0</v>
      </c>
      <c r="B34" s="112" t="str">
        <f>IF(A34&gt;0,VLOOKUP(A34,Meldeformular!$A$10:$AG$109,2),"")</f>
        <v/>
      </c>
      <c r="C34" s="112" t="str">
        <f>IF(A34&gt;0,VLOOKUP(A34,Meldeformular!$A$10:$AG$109,3),"")</f>
        <v/>
      </c>
      <c r="D34" s="67" t="str">
        <f>IF(A34&gt;0,VLOOKUP(A34,Meldeformular!$A$10:$AG$109,6),"")</f>
        <v/>
      </c>
      <c r="E34" s="68"/>
      <c r="G34">
        <v>28</v>
      </c>
    </row>
    <row r="35" spans="1:7" x14ac:dyDescent="0.25">
      <c r="A35" s="63">
        <f t="array" ref="A35">LARGE((Meldeformular!$Y$10:$Y$109=$F$6)*Meldeformular!$A$10:$A$109,G35)</f>
        <v>0</v>
      </c>
      <c r="B35" s="112" t="str">
        <f>IF(A35&gt;0,VLOOKUP(A35,Meldeformular!$A$10:$AG$109,2),"")</f>
        <v/>
      </c>
      <c r="C35" s="112" t="str">
        <f>IF(A35&gt;0,VLOOKUP(A35,Meldeformular!$A$10:$AG$109,3),"")</f>
        <v/>
      </c>
      <c r="D35" s="67" t="str">
        <f>IF(A35&gt;0,VLOOKUP(A35,Meldeformular!$A$10:$AG$109,6),"")</f>
        <v/>
      </c>
      <c r="E35" s="68"/>
      <c r="G35">
        <v>29</v>
      </c>
    </row>
    <row r="36" spans="1:7" x14ac:dyDescent="0.25">
      <c r="A36" s="63">
        <f t="array" ref="A36">LARGE((Meldeformular!$Y$10:$Y$109=$F$6)*Meldeformular!$A$10:$A$109,G36)</f>
        <v>0</v>
      </c>
      <c r="B36" s="112" t="str">
        <f>IF(A36&gt;0,VLOOKUP(A36,Meldeformular!$A$10:$AG$109,2),"")</f>
        <v/>
      </c>
      <c r="C36" s="112" t="str">
        <f>IF(A36&gt;0,VLOOKUP(A36,Meldeformular!$A$10:$AG$109,3),"")</f>
        <v/>
      </c>
      <c r="D36" s="67" t="str">
        <f>IF(A36&gt;0,VLOOKUP(A36,Meldeformular!$A$10:$AG$109,6),"")</f>
        <v/>
      </c>
      <c r="E36" s="68"/>
      <c r="G36">
        <v>30</v>
      </c>
    </row>
    <row r="37" spans="1:7" x14ac:dyDescent="0.25">
      <c r="A37" s="63">
        <f t="array" ref="A37">LARGE((Meldeformular!$Y$10:$Y$109=$F$6)*Meldeformular!$A$10:$A$109,G37)</f>
        <v>0</v>
      </c>
      <c r="B37" s="112" t="str">
        <f>IF(A37&gt;0,VLOOKUP(A37,Meldeformular!$A$10:$AG$109,2),"")</f>
        <v/>
      </c>
      <c r="C37" s="112" t="str">
        <f>IF(A37&gt;0,VLOOKUP(A37,Meldeformular!$A$10:$AG$109,3),"")</f>
        <v/>
      </c>
      <c r="D37" s="67" t="str">
        <f>IF(A37&gt;0,VLOOKUP(A37,Meldeformular!$A$10:$AG$109,6),"")</f>
        <v/>
      </c>
      <c r="E37" s="68"/>
      <c r="G37">
        <v>31</v>
      </c>
    </row>
    <row r="38" spans="1:7" x14ac:dyDescent="0.25">
      <c r="A38" s="63">
        <f t="array" ref="A38">LARGE((Meldeformular!$Y$10:$Y$109=$F$6)*Meldeformular!$A$10:$A$109,G38)</f>
        <v>0</v>
      </c>
      <c r="B38" s="112" t="str">
        <f>IF(A38&gt;0,VLOOKUP(A38,Meldeformular!$A$10:$AG$109,2),"")</f>
        <v/>
      </c>
      <c r="C38" s="112" t="str">
        <f>IF(A38&gt;0,VLOOKUP(A38,Meldeformular!$A$10:$AG$109,3),"")</f>
        <v/>
      </c>
      <c r="D38" s="67" t="str">
        <f>IF(A38&gt;0,VLOOKUP(A38,Meldeformular!$A$10:$AG$109,6),"")</f>
        <v/>
      </c>
      <c r="E38" s="68"/>
      <c r="G38">
        <v>32</v>
      </c>
    </row>
    <row r="39" spans="1:7" x14ac:dyDescent="0.25">
      <c r="A39" s="63">
        <f t="array" ref="A39">LARGE((Meldeformular!$Y$10:$Y$109=$F$6)*Meldeformular!$A$10:$A$109,G39)</f>
        <v>0</v>
      </c>
      <c r="B39" s="112" t="str">
        <f>IF(A39&gt;0,VLOOKUP(A39,Meldeformular!$A$10:$AG$109,2),"")</f>
        <v/>
      </c>
      <c r="C39" s="112" t="str">
        <f>IF(A39&gt;0,VLOOKUP(A39,Meldeformular!$A$10:$AG$109,3),"")</f>
        <v/>
      </c>
      <c r="D39" s="67" t="str">
        <f>IF(A39&gt;0,VLOOKUP(A39,Meldeformular!$A$10:$AG$109,6),"")</f>
        <v/>
      </c>
      <c r="E39" s="68"/>
      <c r="G39">
        <v>33</v>
      </c>
    </row>
    <row r="40" spans="1:7" x14ac:dyDescent="0.25">
      <c r="A40" s="63">
        <f t="array" ref="A40">LARGE((Meldeformular!$Y$10:$Y$109=$F$6)*Meldeformular!$A$10:$A$109,G40)</f>
        <v>0</v>
      </c>
      <c r="B40" s="112" t="str">
        <f>IF(A40&gt;0,VLOOKUP(A40,Meldeformular!$A$10:$AG$109,2),"")</f>
        <v/>
      </c>
      <c r="C40" s="112" t="str">
        <f>IF(A40&gt;0,VLOOKUP(A40,Meldeformular!$A$10:$AG$109,3),"")</f>
        <v/>
      </c>
      <c r="D40" s="67" t="str">
        <f>IF(A40&gt;0,VLOOKUP(A40,Meldeformular!$A$10:$AG$109,6),"")</f>
        <v/>
      </c>
      <c r="E40" s="68"/>
      <c r="G40">
        <v>34</v>
      </c>
    </row>
    <row r="41" spans="1:7" x14ac:dyDescent="0.25">
      <c r="A41" s="63">
        <f t="array" ref="A41">LARGE((Meldeformular!$Y$10:$Y$109=$F$6)*Meldeformular!$A$10:$A$109,G41)</f>
        <v>0</v>
      </c>
      <c r="B41" s="112" t="str">
        <f>IF(A41&gt;0,VLOOKUP(A41,Meldeformular!$A$10:$AG$109,2),"")</f>
        <v/>
      </c>
      <c r="C41" s="112" t="str">
        <f>IF(A41&gt;0,VLOOKUP(A41,Meldeformular!$A$10:$AG$109,3),"")</f>
        <v/>
      </c>
      <c r="D41" s="67" t="str">
        <f>IF(A41&gt;0,VLOOKUP(A41,Meldeformular!$A$10:$AG$109,6),"")</f>
        <v/>
      </c>
      <c r="E41" s="68"/>
      <c r="G41">
        <v>35</v>
      </c>
    </row>
    <row r="42" spans="1:7" x14ac:dyDescent="0.25">
      <c r="A42" s="63">
        <f t="array" ref="A42">LARGE((Meldeformular!$Y$10:$Y$109=$F$6)*Meldeformular!$A$10:$A$109,G42)</f>
        <v>0</v>
      </c>
      <c r="B42" s="112" t="str">
        <f>IF(A42&gt;0,VLOOKUP(A42,Meldeformular!$A$10:$AG$109,2),"")</f>
        <v/>
      </c>
      <c r="C42" s="112" t="str">
        <f>IF(A42&gt;0,VLOOKUP(A42,Meldeformular!$A$10:$AG$109,3),"")</f>
        <v/>
      </c>
      <c r="D42" s="67" t="str">
        <f>IF(A42&gt;0,VLOOKUP(A42,Meldeformular!$A$10:$AG$109,6),"")</f>
        <v/>
      </c>
      <c r="E42" s="68"/>
      <c r="G42">
        <v>36</v>
      </c>
    </row>
    <row r="43" spans="1:7" x14ac:dyDescent="0.25">
      <c r="A43" s="63">
        <f t="array" ref="A43">LARGE((Meldeformular!$Y$10:$Y$109=$F$6)*Meldeformular!$A$10:$A$109,G43)</f>
        <v>0</v>
      </c>
      <c r="B43" s="112" t="str">
        <f>IF(A43&gt;0,VLOOKUP(A43,Meldeformular!$A$10:$AG$109,2),"")</f>
        <v/>
      </c>
      <c r="C43" s="112" t="str">
        <f>IF(A43&gt;0,VLOOKUP(A43,Meldeformular!$A$10:$AG$109,3),"")</f>
        <v/>
      </c>
      <c r="D43" s="67" t="str">
        <f>IF(A43&gt;0,VLOOKUP(A43,Meldeformular!$A$10:$AG$109,6),"")</f>
        <v/>
      </c>
      <c r="E43" s="68"/>
      <c r="G43">
        <v>37</v>
      </c>
    </row>
    <row r="44" spans="1:7" x14ac:dyDescent="0.25">
      <c r="A44" s="63">
        <f t="array" ref="A44">LARGE((Meldeformular!$Y$10:$Y$109=$F$6)*Meldeformular!$A$10:$A$109,G44)</f>
        <v>0</v>
      </c>
      <c r="B44" s="112" t="str">
        <f>IF(A44&gt;0,VLOOKUP(A44,Meldeformular!$A$10:$AG$109,2),"")</f>
        <v/>
      </c>
      <c r="C44" s="112" t="str">
        <f>IF(A44&gt;0,VLOOKUP(A44,Meldeformular!$A$10:$AG$109,3),"")</f>
        <v/>
      </c>
      <c r="D44" s="67" t="str">
        <f>IF(A44&gt;0,VLOOKUP(A44,Meldeformular!$A$10:$AG$109,6),"")</f>
        <v/>
      </c>
      <c r="E44" s="68"/>
      <c r="G44">
        <v>38</v>
      </c>
    </row>
    <row r="45" spans="1:7" x14ac:dyDescent="0.25">
      <c r="A45" s="63">
        <f t="array" ref="A45">LARGE((Meldeformular!$Y$10:$Y$109=$F$6)*Meldeformular!$A$10:$A$109,G45)</f>
        <v>0</v>
      </c>
      <c r="B45" s="112" t="str">
        <f>IF(A45&gt;0,VLOOKUP(A45,Meldeformular!$A$10:$AG$109,2),"")</f>
        <v/>
      </c>
      <c r="C45" s="112" t="str">
        <f>IF(A45&gt;0,VLOOKUP(A45,Meldeformular!$A$10:$AG$109,3),"")</f>
        <v/>
      </c>
      <c r="D45" s="67" t="str">
        <f>IF(A45&gt;0,VLOOKUP(A45,Meldeformular!$A$10:$AG$109,6),"")</f>
        <v/>
      </c>
      <c r="E45" s="68"/>
      <c r="G45">
        <v>39</v>
      </c>
    </row>
    <row r="46" spans="1:7" x14ac:dyDescent="0.25">
      <c r="A46" s="63">
        <f t="array" ref="A46">LARGE((Meldeformular!$Y$10:$Y$109=$F$6)*Meldeformular!$A$10:$A$109,G46)</f>
        <v>0</v>
      </c>
      <c r="B46" s="112" t="str">
        <f>IF(A46&gt;0,VLOOKUP(A46,Meldeformular!$A$10:$AG$109,2),"")</f>
        <v/>
      </c>
      <c r="C46" s="112" t="str">
        <f>IF(A46&gt;0,VLOOKUP(A46,Meldeformular!$A$10:$AG$109,3),"")</f>
        <v/>
      </c>
      <c r="D46" s="67" t="str">
        <f>IF(A46&gt;0,VLOOKUP(A46,Meldeformular!$A$10:$AG$109,6),"")</f>
        <v/>
      </c>
      <c r="E46" s="68"/>
      <c r="G46">
        <v>40</v>
      </c>
    </row>
    <row r="47" spans="1:7" x14ac:dyDescent="0.25">
      <c r="A47" s="63">
        <f t="array" ref="A47">LARGE((Meldeformular!$Y$10:$Y$109=$F$6)*Meldeformular!$A$10:$A$109,G47)</f>
        <v>0</v>
      </c>
      <c r="B47" s="112" t="str">
        <f>IF(A47&gt;0,VLOOKUP(A47,Meldeformular!$A$10:$AG$109,2),"")</f>
        <v/>
      </c>
      <c r="C47" s="112" t="str">
        <f>IF(A47&gt;0,VLOOKUP(A47,Meldeformular!$A$10:$AG$109,3),"")</f>
        <v/>
      </c>
      <c r="D47" s="67" t="str">
        <f>IF(A47&gt;0,VLOOKUP(A47,Meldeformular!$A$10:$AG$109,6),"")</f>
        <v/>
      </c>
      <c r="E47" s="68"/>
      <c r="G47">
        <v>41</v>
      </c>
    </row>
    <row r="48" spans="1:7" x14ac:dyDescent="0.25">
      <c r="A48" s="63">
        <f t="array" ref="A48">LARGE((Meldeformular!$Y$10:$Y$109=$F$6)*Meldeformular!$A$10:$A$109,G48)</f>
        <v>0</v>
      </c>
      <c r="B48" s="112" t="str">
        <f>IF(A48&gt;0,VLOOKUP(A48,Meldeformular!$A$10:$AG$109,2),"")</f>
        <v/>
      </c>
      <c r="C48" s="112" t="str">
        <f>IF(A48&gt;0,VLOOKUP(A48,Meldeformular!$A$10:$AG$109,3),"")</f>
        <v/>
      </c>
      <c r="D48" s="67" t="str">
        <f>IF(A48&gt;0,VLOOKUP(A48,Meldeformular!$A$10:$AG$109,6),"")</f>
        <v/>
      </c>
      <c r="E48" s="68"/>
      <c r="G48">
        <v>42</v>
      </c>
    </row>
    <row r="49" spans="1:7" x14ac:dyDescent="0.25">
      <c r="A49" s="63">
        <f t="array" ref="A49">LARGE((Meldeformular!$Y$10:$Y$109=$F$6)*Meldeformular!$A$10:$A$109,G49)</f>
        <v>0</v>
      </c>
      <c r="B49" s="112" t="str">
        <f>IF(A49&gt;0,VLOOKUP(A49,Meldeformular!$A$10:$AG$109,2),"")</f>
        <v/>
      </c>
      <c r="C49" s="112" t="str">
        <f>IF(A49&gt;0,VLOOKUP(A49,Meldeformular!$A$10:$AG$109,3),"")</f>
        <v/>
      </c>
      <c r="D49" s="67" t="str">
        <f>IF(A49&gt;0,VLOOKUP(A49,Meldeformular!$A$10:$AG$109,6),"")</f>
        <v/>
      </c>
      <c r="E49" s="68"/>
      <c r="G49">
        <v>43</v>
      </c>
    </row>
    <row r="50" spans="1:7" x14ac:dyDescent="0.25">
      <c r="A50" s="63">
        <f t="array" ref="A50">LARGE((Meldeformular!$Y$10:$Y$109=$F$6)*Meldeformular!$A$10:$A$109,G50)</f>
        <v>0</v>
      </c>
      <c r="B50" s="112" t="str">
        <f>IF(A50&gt;0,VLOOKUP(A50,Meldeformular!$A$10:$AG$109,2),"")</f>
        <v/>
      </c>
      <c r="C50" s="112" t="str">
        <f>IF(A50&gt;0,VLOOKUP(A50,Meldeformular!$A$10:$AG$109,3),"")</f>
        <v/>
      </c>
      <c r="D50" s="67" t="str">
        <f>IF(A50&gt;0,VLOOKUP(A50,Meldeformular!$A$10:$AG$109,6),"")</f>
        <v/>
      </c>
      <c r="E50" s="68"/>
      <c r="G50">
        <v>44</v>
      </c>
    </row>
    <row r="51" spans="1:7" x14ac:dyDescent="0.25">
      <c r="A51" s="63">
        <f t="array" ref="A51">LARGE((Meldeformular!$Y$10:$Y$109=$F$6)*Meldeformular!$A$10:$A$109,G51)</f>
        <v>0</v>
      </c>
      <c r="B51" s="112" t="str">
        <f>IF(A51&gt;0,VLOOKUP(A51,Meldeformular!$A$10:$AG$109,2),"")</f>
        <v/>
      </c>
      <c r="C51" s="112" t="str">
        <f>IF(A51&gt;0,VLOOKUP(A51,Meldeformular!$A$10:$AG$109,3),"")</f>
        <v/>
      </c>
      <c r="D51" s="67" t="str">
        <f>IF(A51&gt;0,VLOOKUP(A51,Meldeformular!$A$10:$AG$109,6),"")</f>
        <v/>
      </c>
      <c r="E51" s="68"/>
      <c r="G51">
        <v>45</v>
      </c>
    </row>
    <row r="52" spans="1:7" x14ac:dyDescent="0.25">
      <c r="A52" s="63">
        <f t="array" ref="A52">LARGE((Meldeformular!$Y$10:$Y$109=$F$6)*Meldeformular!$A$10:$A$109,G52)</f>
        <v>0</v>
      </c>
      <c r="B52" s="112" t="str">
        <f>IF(A52&gt;0,VLOOKUP(A52,Meldeformular!$A$10:$AG$109,2),"")</f>
        <v/>
      </c>
      <c r="C52" s="112" t="str">
        <f>IF(A52&gt;0,VLOOKUP(A52,Meldeformular!$A$10:$AG$109,3),"")</f>
        <v/>
      </c>
      <c r="D52" s="67" t="str">
        <f>IF(A52&gt;0,VLOOKUP(A52,Meldeformular!$A$10:$AG$109,6),"")</f>
        <v/>
      </c>
      <c r="E52" s="68"/>
      <c r="G52">
        <v>46</v>
      </c>
    </row>
    <row r="53" spans="1:7" x14ac:dyDescent="0.25">
      <c r="A53" s="63">
        <f t="array" ref="A53">LARGE((Meldeformular!$Y$10:$Y$109=$F$6)*Meldeformular!$A$10:$A$109,G53)</f>
        <v>0</v>
      </c>
      <c r="B53" s="112" t="str">
        <f>IF(A53&gt;0,VLOOKUP(A53,Meldeformular!$A$10:$AG$109,2),"")</f>
        <v/>
      </c>
      <c r="C53" s="112" t="str">
        <f>IF(A53&gt;0,VLOOKUP(A53,Meldeformular!$A$10:$AG$109,3),"")</f>
        <v/>
      </c>
      <c r="D53" s="67" t="str">
        <f>IF(A53&gt;0,VLOOKUP(A53,Meldeformular!$A$10:$AG$109,6),"")</f>
        <v/>
      </c>
      <c r="E53" s="68"/>
      <c r="G53">
        <v>47</v>
      </c>
    </row>
    <row r="54" spans="1:7" x14ac:dyDescent="0.25">
      <c r="A54" s="63">
        <f t="array" ref="A54">LARGE((Meldeformular!$Y$10:$Y$109=$F$6)*Meldeformular!$A$10:$A$109,G54)</f>
        <v>0</v>
      </c>
      <c r="B54" s="112" t="str">
        <f>IF(A54&gt;0,VLOOKUP(A54,Meldeformular!$A$10:$AG$109,2),"")</f>
        <v/>
      </c>
      <c r="C54" s="112" t="str">
        <f>IF(A54&gt;0,VLOOKUP(A54,Meldeformular!$A$10:$AG$109,3),"")</f>
        <v/>
      </c>
      <c r="D54" s="67" t="str">
        <f>IF(A54&gt;0,VLOOKUP(A54,Meldeformular!$A$10:$AG$109,6),"")</f>
        <v/>
      </c>
      <c r="E54" s="68"/>
      <c r="G54">
        <v>48</v>
      </c>
    </row>
    <row r="55" spans="1:7" x14ac:dyDescent="0.25">
      <c r="A55" s="63">
        <f t="array" ref="A55">LARGE((Meldeformular!$Y$10:$Y$109=$F$6)*Meldeformular!$A$10:$A$109,G55)</f>
        <v>0</v>
      </c>
      <c r="B55" s="112" t="str">
        <f>IF(A55&gt;0,VLOOKUP(A55,Meldeformular!$A$10:$AG$109,2),"")</f>
        <v/>
      </c>
      <c r="C55" s="112" t="str">
        <f>IF(A55&gt;0,VLOOKUP(A55,Meldeformular!$A$10:$AG$109,3),"")</f>
        <v/>
      </c>
      <c r="D55" s="67" t="str">
        <f>IF(A55&gt;0,VLOOKUP(A55,Meldeformular!$A$10:$AG$109,6),"")</f>
        <v/>
      </c>
      <c r="E55" s="68"/>
      <c r="G55">
        <v>49</v>
      </c>
    </row>
    <row r="56" spans="1:7" x14ac:dyDescent="0.25">
      <c r="A56" s="63">
        <f t="array" ref="A56">LARGE((Meldeformular!$Y$10:$Y$109=$F$6)*Meldeformular!$A$10:$A$109,G56)</f>
        <v>0</v>
      </c>
      <c r="B56" s="112" t="str">
        <f>IF(A56&gt;0,VLOOKUP(A56,Meldeformular!$A$10:$AG$109,2),"")</f>
        <v/>
      </c>
      <c r="C56" s="112" t="str">
        <f>IF(A56&gt;0,VLOOKUP(A56,Meldeformular!$A$10:$AG$109,3),"")</f>
        <v/>
      </c>
      <c r="D56" s="67" t="str">
        <f>IF(A56&gt;0,VLOOKUP(A56,Meldeformular!$A$10:$AG$109,6),"")</f>
        <v/>
      </c>
      <c r="E56" s="68"/>
      <c r="G56">
        <v>50</v>
      </c>
    </row>
    <row r="57" spans="1:7" x14ac:dyDescent="0.25">
      <c r="A57" s="63">
        <f t="array" ref="A57">LARGE((Meldeformular!$Y$10:$Y$109=$F$6)*Meldeformular!$A$10:$A$109,G57)</f>
        <v>0</v>
      </c>
      <c r="B57" s="112" t="str">
        <f>IF(A57&gt;0,VLOOKUP(A57,Meldeformular!$A$10:$AG$109,2),"")</f>
        <v/>
      </c>
      <c r="C57" s="112" t="str">
        <f>IF(A57&gt;0,VLOOKUP(A57,Meldeformular!$A$10:$AG$109,3),"")</f>
        <v/>
      </c>
      <c r="D57" s="67" t="str">
        <f>IF(A57&gt;0,VLOOKUP(A57,Meldeformular!$A$10:$AG$109,6),"")</f>
        <v/>
      </c>
      <c r="E57" s="68"/>
      <c r="G57">
        <v>51</v>
      </c>
    </row>
    <row r="58" spans="1:7" x14ac:dyDescent="0.25">
      <c r="A58" s="63">
        <f t="array" ref="A58">LARGE((Meldeformular!$Y$10:$Y$109=$F$6)*Meldeformular!$A$10:$A$109,G58)</f>
        <v>0</v>
      </c>
      <c r="B58" s="112" t="str">
        <f>IF(A58&gt;0,VLOOKUP(A58,Meldeformular!$A$10:$AG$109,2),"")</f>
        <v/>
      </c>
      <c r="C58" s="112" t="str">
        <f>IF(A58&gt;0,VLOOKUP(A58,Meldeformular!$A$10:$AG$109,3),"")</f>
        <v/>
      </c>
      <c r="D58" s="67" t="str">
        <f>IF(A58&gt;0,VLOOKUP(A58,Meldeformular!$A$10:$AG$109,6),"")</f>
        <v/>
      </c>
      <c r="E58" s="68"/>
      <c r="G58">
        <v>52</v>
      </c>
    </row>
    <row r="59" spans="1:7" x14ac:dyDescent="0.25">
      <c r="A59" s="63">
        <f t="array" ref="A59">LARGE((Meldeformular!$Y$10:$Y$109=$F$6)*Meldeformular!$A$10:$A$109,G59)</f>
        <v>0</v>
      </c>
      <c r="B59" s="112" t="str">
        <f>IF(A59&gt;0,VLOOKUP(A59,Meldeformular!$A$10:$AG$109,2),"")</f>
        <v/>
      </c>
      <c r="C59" s="112" t="str">
        <f>IF(A59&gt;0,VLOOKUP(A59,Meldeformular!$A$10:$AG$109,3),"")</f>
        <v/>
      </c>
      <c r="D59" s="67" t="str">
        <f>IF(A59&gt;0,VLOOKUP(A59,Meldeformular!$A$10:$AG$109,6),"")</f>
        <v/>
      </c>
      <c r="E59" s="68"/>
      <c r="G59">
        <v>53</v>
      </c>
    </row>
    <row r="60" spans="1:7" x14ac:dyDescent="0.25">
      <c r="A60" s="63">
        <f t="array" ref="A60">LARGE((Meldeformular!$Y$10:$Y$109=$F$6)*Meldeformular!$A$10:$A$109,G60)</f>
        <v>0</v>
      </c>
      <c r="B60" s="112" t="str">
        <f>IF(A60&gt;0,VLOOKUP(A60,Meldeformular!$A$10:$AG$109,2),"")</f>
        <v/>
      </c>
      <c r="C60" s="112" t="str">
        <f>IF(A60&gt;0,VLOOKUP(A60,Meldeformular!$A$10:$AG$109,3),"")</f>
        <v/>
      </c>
      <c r="D60" s="67" t="str">
        <f>IF(A60&gt;0,VLOOKUP(A60,Meldeformular!$A$10:$AG$109,6),"")</f>
        <v/>
      </c>
      <c r="E60" s="68"/>
      <c r="G60">
        <v>54</v>
      </c>
    </row>
    <row r="61" spans="1:7" x14ac:dyDescent="0.25">
      <c r="A61" s="63">
        <f t="array" ref="A61">LARGE((Meldeformular!$Y$10:$Y$109=$F$6)*Meldeformular!$A$10:$A$109,G61)</f>
        <v>0</v>
      </c>
      <c r="B61" s="112" t="str">
        <f>IF(A61&gt;0,VLOOKUP(A61,Meldeformular!$A$10:$AG$109,2),"")</f>
        <v/>
      </c>
      <c r="C61" s="112" t="str">
        <f>IF(A61&gt;0,VLOOKUP(A61,Meldeformular!$A$10:$AG$109,3),"")</f>
        <v/>
      </c>
      <c r="D61" s="67" t="str">
        <f>IF(A61&gt;0,VLOOKUP(A61,Meldeformular!$A$10:$AG$109,6),"")</f>
        <v/>
      </c>
      <c r="E61" s="68"/>
      <c r="G61">
        <v>55</v>
      </c>
    </row>
    <row r="62" spans="1:7" x14ac:dyDescent="0.25">
      <c r="A62" s="63">
        <f t="array" ref="A62">LARGE((Meldeformular!$Y$10:$Y$109=$F$6)*Meldeformular!$A$10:$A$109,G62)</f>
        <v>0</v>
      </c>
      <c r="B62" s="112" t="str">
        <f>IF(A62&gt;0,VLOOKUP(A62,Meldeformular!$A$10:$AG$109,2),"")</f>
        <v/>
      </c>
      <c r="C62" s="112" t="str">
        <f>IF(A62&gt;0,VLOOKUP(A62,Meldeformular!$A$10:$AG$109,3),"")</f>
        <v/>
      </c>
      <c r="D62" s="67" t="str">
        <f>IF(A62&gt;0,VLOOKUP(A62,Meldeformular!$A$10:$AG$109,6),"")</f>
        <v/>
      </c>
      <c r="E62" s="68"/>
      <c r="G62">
        <v>56</v>
      </c>
    </row>
    <row r="63" spans="1:7" x14ac:dyDescent="0.25">
      <c r="A63" s="63">
        <f t="array" ref="A63">LARGE((Meldeformular!$Y$10:$Y$109=$F$6)*Meldeformular!$A$10:$A$109,G63)</f>
        <v>0</v>
      </c>
      <c r="B63" s="112" t="str">
        <f>IF(A63&gt;0,VLOOKUP(A63,Meldeformular!$A$10:$AG$109,2),"")</f>
        <v/>
      </c>
      <c r="C63" s="112" t="str">
        <f>IF(A63&gt;0,VLOOKUP(A63,Meldeformular!$A$10:$AG$109,3),"")</f>
        <v/>
      </c>
      <c r="D63" s="67" t="str">
        <f>IF(A63&gt;0,VLOOKUP(A63,Meldeformular!$A$10:$AG$109,6),"")</f>
        <v/>
      </c>
      <c r="E63" s="68"/>
      <c r="G63">
        <v>57</v>
      </c>
    </row>
    <row r="64" spans="1:7" x14ac:dyDescent="0.25">
      <c r="A64" s="63">
        <f t="array" ref="A64">LARGE((Meldeformular!$Y$10:$Y$109=$F$6)*Meldeformular!$A$10:$A$109,G64)</f>
        <v>0</v>
      </c>
      <c r="B64" s="112" t="str">
        <f>IF(A64&gt;0,VLOOKUP(A64,Meldeformular!$A$10:$AG$109,2),"")</f>
        <v/>
      </c>
      <c r="C64" s="112" t="str">
        <f>IF(A64&gt;0,VLOOKUP(A64,Meldeformular!$A$10:$AG$109,3),"")</f>
        <v/>
      </c>
      <c r="D64" s="67" t="str">
        <f>IF(A64&gt;0,VLOOKUP(A64,Meldeformular!$A$10:$AG$109,6),"")</f>
        <v/>
      </c>
      <c r="E64" s="68"/>
      <c r="G64">
        <v>58</v>
      </c>
    </row>
    <row r="65" spans="1:7" x14ac:dyDescent="0.25">
      <c r="A65" s="63">
        <f t="array" ref="A65">LARGE((Meldeformular!$Y$10:$Y$109=$F$6)*Meldeformular!$A$10:$A$109,G65)</f>
        <v>0</v>
      </c>
      <c r="B65" s="112" t="str">
        <f>IF(A65&gt;0,VLOOKUP(A65,Meldeformular!$A$10:$AG$109,2),"")</f>
        <v/>
      </c>
      <c r="C65" s="112" t="str">
        <f>IF(A65&gt;0,VLOOKUP(A65,Meldeformular!$A$10:$AG$109,3),"")</f>
        <v/>
      </c>
      <c r="D65" s="67" t="str">
        <f>IF(A65&gt;0,VLOOKUP(A65,Meldeformular!$A$10:$AG$109,6),"")</f>
        <v/>
      </c>
      <c r="E65" s="68"/>
      <c r="G65">
        <v>59</v>
      </c>
    </row>
    <row r="66" spans="1:7" x14ac:dyDescent="0.25">
      <c r="A66" s="63">
        <f t="array" ref="A66">LARGE((Meldeformular!$Y$10:$Y$109=$F$6)*Meldeformular!$A$10:$A$109,G66)</f>
        <v>0</v>
      </c>
      <c r="B66" s="112" t="str">
        <f>IF(A66&gt;0,VLOOKUP(A66,Meldeformular!$A$10:$AG$109,2),"")</f>
        <v/>
      </c>
      <c r="C66" s="112" t="str">
        <f>IF(A66&gt;0,VLOOKUP(A66,Meldeformular!$A$10:$AG$109,3),"")</f>
        <v/>
      </c>
      <c r="D66" s="67" t="str">
        <f>IF(A66&gt;0,VLOOKUP(A66,Meldeformular!$A$10:$AG$109,6),"")</f>
        <v/>
      </c>
      <c r="E66" s="68"/>
      <c r="G66">
        <v>60</v>
      </c>
    </row>
    <row r="67" spans="1:7" x14ac:dyDescent="0.25">
      <c r="A67" s="63">
        <f t="array" ref="A67">LARGE((Meldeformular!$Y$10:$Y$109=$F$6)*Meldeformular!$A$10:$A$109,G67)</f>
        <v>0</v>
      </c>
      <c r="B67" s="112" t="str">
        <f>IF(A67&gt;0,VLOOKUP(A67,Meldeformular!$A$10:$AG$109,2),"")</f>
        <v/>
      </c>
      <c r="C67" s="112" t="str">
        <f>IF(A67&gt;0,VLOOKUP(A67,Meldeformular!$A$10:$AG$109,3),"")</f>
        <v/>
      </c>
      <c r="D67" s="67" t="str">
        <f>IF(A67&gt;0,VLOOKUP(A67,Meldeformular!$A$10:$AG$109,6),"")</f>
        <v/>
      </c>
      <c r="E67" s="68"/>
      <c r="G67">
        <v>61</v>
      </c>
    </row>
    <row r="68" spans="1:7" x14ac:dyDescent="0.25">
      <c r="A68" s="63">
        <f t="array" ref="A68">LARGE((Meldeformular!$Y$10:$Y$109=$F$6)*Meldeformular!$A$10:$A$109,G68)</f>
        <v>0</v>
      </c>
      <c r="B68" s="112" t="str">
        <f>IF(A68&gt;0,VLOOKUP(A68,Meldeformular!$A$10:$AG$109,2),"")</f>
        <v/>
      </c>
      <c r="C68" s="112" t="str">
        <f>IF(A68&gt;0,VLOOKUP(A68,Meldeformular!$A$10:$AG$109,3),"")</f>
        <v/>
      </c>
      <c r="D68" s="67" t="str">
        <f>IF(A68&gt;0,VLOOKUP(A68,Meldeformular!$A$10:$AG$109,6),"")</f>
        <v/>
      </c>
      <c r="E68" s="68"/>
      <c r="G68">
        <v>62</v>
      </c>
    </row>
    <row r="69" spans="1:7" x14ac:dyDescent="0.25">
      <c r="A69" s="63">
        <f t="array" ref="A69">LARGE((Meldeformular!$Y$10:$Y$109=$F$6)*Meldeformular!$A$10:$A$109,G69)</f>
        <v>0</v>
      </c>
      <c r="B69" s="112" t="str">
        <f>IF(A69&gt;0,VLOOKUP(A69,Meldeformular!$A$10:$AG$109,2),"")</f>
        <v/>
      </c>
      <c r="C69" s="112" t="str">
        <f>IF(A69&gt;0,VLOOKUP(A69,Meldeformular!$A$10:$AG$109,3),"")</f>
        <v/>
      </c>
      <c r="D69" s="67" t="str">
        <f>IF(A69&gt;0,VLOOKUP(A69,Meldeformular!$A$10:$AG$109,6),"")</f>
        <v/>
      </c>
      <c r="E69" s="68"/>
      <c r="G69">
        <v>63</v>
      </c>
    </row>
    <row r="70" spans="1:7" x14ac:dyDescent="0.25">
      <c r="A70" s="63">
        <f t="array" ref="A70">LARGE((Meldeformular!$Y$10:$Y$109=$F$6)*Meldeformular!$A$10:$A$109,G70)</f>
        <v>0</v>
      </c>
      <c r="B70" s="112" t="str">
        <f>IF(A70&gt;0,VLOOKUP(A70,Meldeformular!$A$10:$AG$109,2),"")</f>
        <v/>
      </c>
      <c r="C70" s="112" t="str">
        <f>IF(A70&gt;0,VLOOKUP(A70,Meldeformular!$A$10:$AG$109,3),"")</f>
        <v/>
      </c>
      <c r="D70" s="67" t="str">
        <f>IF(A70&gt;0,VLOOKUP(A70,Meldeformular!$A$10:$AG$109,6),"")</f>
        <v/>
      </c>
      <c r="E70" s="68"/>
      <c r="G70">
        <v>64</v>
      </c>
    </row>
    <row r="71" spans="1:7" x14ac:dyDescent="0.25">
      <c r="A71" s="63">
        <f t="array" ref="A71">LARGE((Meldeformular!$Y$10:$Y$109=$F$6)*Meldeformular!$A$10:$A$109,G71)</f>
        <v>0</v>
      </c>
      <c r="B71" s="112" t="str">
        <f>IF(A71&gt;0,VLOOKUP(A71,Meldeformular!$A$10:$AG$109,2),"")</f>
        <v/>
      </c>
      <c r="C71" s="112" t="str">
        <f>IF(A71&gt;0,VLOOKUP(A71,Meldeformular!$A$10:$AG$109,3),"")</f>
        <v/>
      </c>
      <c r="D71" s="67" t="str">
        <f>IF(A71&gt;0,VLOOKUP(A71,Meldeformular!$A$10:$AG$109,6),"")</f>
        <v/>
      </c>
      <c r="E71" s="68"/>
      <c r="G71">
        <v>65</v>
      </c>
    </row>
    <row r="72" spans="1:7" x14ac:dyDescent="0.25">
      <c r="A72" s="63">
        <f t="array" ref="A72">LARGE((Meldeformular!$Y$10:$Y$109=$F$6)*Meldeformular!$A$10:$A$109,G72)</f>
        <v>0</v>
      </c>
      <c r="B72" s="112" t="str">
        <f>IF(A72&gt;0,VLOOKUP(A72,Meldeformular!$A$10:$AG$109,2),"")</f>
        <v/>
      </c>
      <c r="C72" s="112" t="str">
        <f>IF(A72&gt;0,VLOOKUP(A72,Meldeformular!$A$10:$AG$109,3),"")</f>
        <v/>
      </c>
      <c r="D72" s="67" t="str">
        <f>IF(A72&gt;0,VLOOKUP(A72,Meldeformular!$A$10:$AG$109,6),"")</f>
        <v/>
      </c>
      <c r="E72" s="68"/>
      <c r="G72">
        <v>66</v>
      </c>
    </row>
    <row r="73" spans="1:7" x14ac:dyDescent="0.25">
      <c r="A73" s="63">
        <f t="array" ref="A73">LARGE((Meldeformular!$Y$10:$Y$109=$F$6)*Meldeformular!$A$10:$A$109,G73)</f>
        <v>0</v>
      </c>
      <c r="B73" s="112" t="str">
        <f>IF(A73&gt;0,VLOOKUP(A73,Meldeformular!$A$10:$AG$109,2),"")</f>
        <v/>
      </c>
      <c r="C73" s="112" t="str">
        <f>IF(A73&gt;0,VLOOKUP(A73,Meldeformular!$A$10:$AG$109,3),"")</f>
        <v/>
      </c>
      <c r="D73" s="67" t="str">
        <f>IF(A73&gt;0,VLOOKUP(A73,Meldeformular!$A$10:$AG$109,6),"")</f>
        <v/>
      </c>
      <c r="E73" s="68"/>
      <c r="G73">
        <v>67</v>
      </c>
    </row>
    <row r="74" spans="1:7" x14ac:dyDescent="0.25">
      <c r="A74" s="63">
        <f t="array" ref="A74">LARGE((Meldeformular!$Y$10:$Y$109=$F$6)*Meldeformular!$A$10:$A$109,G74)</f>
        <v>0</v>
      </c>
      <c r="B74" s="112" t="str">
        <f>IF(A74&gt;0,VLOOKUP(A74,Meldeformular!$A$10:$AG$109,2),"")</f>
        <v/>
      </c>
      <c r="C74" s="112" t="str">
        <f>IF(A74&gt;0,VLOOKUP(A74,Meldeformular!$A$10:$AG$109,3),"")</f>
        <v/>
      </c>
      <c r="D74" s="67" t="str">
        <f>IF(A74&gt;0,VLOOKUP(A74,Meldeformular!$A$10:$AG$109,6),"")</f>
        <v/>
      </c>
      <c r="E74" s="68"/>
      <c r="G74">
        <v>68</v>
      </c>
    </row>
    <row r="75" spans="1:7" x14ac:dyDescent="0.25">
      <c r="A75" s="63">
        <f t="array" ref="A75">LARGE((Meldeformular!$Y$10:$Y$109=$F$6)*Meldeformular!$A$10:$A$109,G75)</f>
        <v>0</v>
      </c>
      <c r="B75" s="112" t="str">
        <f>IF(A75&gt;0,VLOOKUP(A75,Meldeformular!$A$10:$AG$109,2),"")</f>
        <v/>
      </c>
      <c r="C75" s="112" t="str">
        <f>IF(A75&gt;0,VLOOKUP(A75,Meldeformular!$A$10:$AG$109,3),"")</f>
        <v/>
      </c>
      <c r="D75" s="67" t="str">
        <f>IF(A75&gt;0,VLOOKUP(A75,Meldeformular!$A$10:$AG$109,6),"")</f>
        <v/>
      </c>
      <c r="E75" s="68"/>
      <c r="G75">
        <v>69</v>
      </c>
    </row>
    <row r="76" spans="1:7" x14ac:dyDescent="0.25">
      <c r="A76" s="63">
        <f t="array" ref="A76">LARGE((Meldeformular!$Y$10:$Y$109=$F$6)*Meldeformular!$A$10:$A$109,G76)</f>
        <v>0</v>
      </c>
      <c r="B76" s="112" t="str">
        <f>IF(A76&gt;0,VLOOKUP(A76,Meldeformular!$A$10:$AG$109,2),"")</f>
        <v/>
      </c>
      <c r="C76" s="112" t="str">
        <f>IF(A76&gt;0,VLOOKUP(A76,Meldeformular!$A$10:$AG$109,3),"")</f>
        <v/>
      </c>
      <c r="D76" s="67" t="str">
        <f>IF(A76&gt;0,VLOOKUP(A76,Meldeformular!$A$10:$AG$109,6),"")</f>
        <v/>
      </c>
      <c r="E76" s="68"/>
      <c r="G76">
        <v>70</v>
      </c>
    </row>
    <row r="77" spans="1:7" x14ac:dyDescent="0.25">
      <c r="A77" s="63">
        <f t="array" ref="A77">LARGE((Meldeformular!$Y$10:$Y$109=$F$6)*Meldeformular!$A$10:$A$109,G77)</f>
        <v>0</v>
      </c>
      <c r="B77" s="112" t="str">
        <f>IF(A77&gt;0,VLOOKUP(A77,Meldeformular!$A$10:$AG$109,2),"")</f>
        <v/>
      </c>
      <c r="C77" s="112" t="str">
        <f>IF(A77&gt;0,VLOOKUP(A77,Meldeformular!$A$10:$AG$109,3),"")</f>
        <v/>
      </c>
      <c r="D77" s="67" t="str">
        <f>IF(A77&gt;0,VLOOKUP(A77,Meldeformular!$A$10:$AG$109,6),"")</f>
        <v/>
      </c>
      <c r="E77" s="68"/>
      <c r="G77">
        <v>71</v>
      </c>
    </row>
    <row r="78" spans="1:7" x14ac:dyDescent="0.25">
      <c r="A78" s="63">
        <f t="array" ref="A78">LARGE((Meldeformular!$Y$10:$Y$109=$F$6)*Meldeformular!$A$10:$A$109,G78)</f>
        <v>0</v>
      </c>
      <c r="B78" s="112" t="str">
        <f>IF(A78&gt;0,VLOOKUP(A78,Meldeformular!$A$10:$AG$109,2),"")</f>
        <v/>
      </c>
      <c r="C78" s="112" t="str">
        <f>IF(A78&gt;0,VLOOKUP(A78,Meldeformular!$A$10:$AG$109,3),"")</f>
        <v/>
      </c>
      <c r="D78" s="67" t="str">
        <f>IF(A78&gt;0,VLOOKUP(A78,Meldeformular!$A$10:$AG$109,6),"")</f>
        <v/>
      </c>
      <c r="E78" s="68"/>
      <c r="G78">
        <v>72</v>
      </c>
    </row>
    <row r="79" spans="1:7" x14ac:dyDescent="0.25">
      <c r="A79" s="63">
        <f t="array" ref="A79">LARGE((Meldeformular!$Y$10:$Y$109=$F$6)*Meldeformular!$A$10:$A$109,G79)</f>
        <v>0</v>
      </c>
      <c r="B79" s="112" t="str">
        <f>IF(A79&gt;0,VLOOKUP(A79,Meldeformular!$A$10:$AG$109,2),"")</f>
        <v/>
      </c>
      <c r="C79" s="112" t="str">
        <f>IF(A79&gt;0,VLOOKUP(A79,Meldeformular!$A$10:$AG$109,3),"")</f>
        <v/>
      </c>
      <c r="D79" s="67" t="str">
        <f>IF(A79&gt;0,VLOOKUP(A79,Meldeformular!$A$10:$AG$109,6),"")</f>
        <v/>
      </c>
      <c r="E79" s="68"/>
      <c r="G79">
        <v>73</v>
      </c>
    </row>
    <row r="80" spans="1:7" x14ac:dyDescent="0.25">
      <c r="A80" s="63">
        <f t="array" ref="A80">LARGE((Meldeformular!$Y$10:$Y$109=$F$6)*Meldeformular!$A$10:$A$109,G80)</f>
        <v>0</v>
      </c>
      <c r="B80" s="112" t="str">
        <f>IF(A80&gt;0,VLOOKUP(A80,Meldeformular!$A$10:$AG$109,2),"")</f>
        <v/>
      </c>
      <c r="C80" s="112" t="str">
        <f>IF(A80&gt;0,VLOOKUP(A80,Meldeformular!$A$10:$AG$109,3),"")</f>
        <v/>
      </c>
      <c r="D80" s="67" t="str">
        <f>IF(A80&gt;0,VLOOKUP(A80,Meldeformular!$A$10:$AG$109,6),"")</f>
        <v/>
      </c>
      <c r="E80" s="68"/>
      <c r="G80">
        <v>74</v>
      </c>
    </row>
    <row r="81" spans="1:7" x14ac:dyDescent="0.25">
      <c r="A81" s="63">
        <f t="array" ref="A81">LARGE((Meldeformular!$Y$10:$Y$109=$F$6)*Meldeformular!$A$10:$A$109,G81)</f>
        <v>0</v>
      </c>
      <c r="B81" s="112" t="str">
        <f>IF(A81&gt;0,VLOOKUP(A81,Meldeformular!$A$10:$AG$109,2),"")</f>
        <v/>
      </c>
      <c r="C81" s="112" t="str">
        <f>IF(A81&gt;0,VLOOKUP(A81,Meldeformular!$A$10:$AG$109,3),"")</f>
        <v/>
      </c>
      <c r="D81" s="67" t="str">
        <f>IF(A81&gt;0,VLOOKUP(A81,Meldeformular!$A$10:$AG$109,6),"")</f>
        <v/>
      </c>
      <c r="E81" s="68"/>
      <c r="G81">
        <v>75</v>
      </c>
    </row>
    <row r="82" spans="1:7" x14ac:dyDescent="0.25">
      <c r="A82" s="63">
        <f t="array" ref="A82">LARGE((Meldeformular!$Y$10:$Y$109=$F$6)*Meldeformular!$A$10:$A$109,G82)</f>
        <v>0</v>
      </c>
      <c r="B82" s="112" t="str">
        <f>IF(A82&gt;0,VLOOKUP(A82,Meldeformular!$A$10:$AG$109,2),"")</f>
        <v/>
      </c>
      <c r="C82" s="112" t="str">
        <f>IF(A82&gt;0,VLOOKUP(A82,Meldeformular!$A$10:$AG$109,3),"")</f>
        <v/>
      </c>
      <c r="D82" s="67" t="str">
        <f>IF(A82&gt;0,VLOOKUP(A82,Meldeformular!$A$10:$AG$109,6),"")</f>
        <v/>
      </c>
      <c r="E82" s="68"/>
      <c r="G82">
        <v>76</v>
      </c>
    </row>
    <row r="83" spans="1:7" x14ac:dyDescent="0.25">
      <c r="A83" s="63">
        <f t="array" ref="A83">LARGE((Meldeformular!$Y$10:$Y$109=$F$6)*Meldeformular!$A$10:$A$109,G83)</f>
        <v>0</v>
      </c>
      <c r="B83" s="112" t="str">
        <f>IF(A83&gt;0,VLOOKUP(A83,Meldeformular!$A$10:$AG$109,2),"")</f>
        <v/>
      </c>
      <c r="C83" s="112" t="str">
        <f>IF(A83&gt;0,VLOOKUP(A83,Meldeformular!$A$10:$AG$109,3),"")</f>
        <v/>
      </c>
      <c r="D83" s="67" t="str">
        <f>IF(A83&gt;0,VLOOKUP(A83,Meldeformular!$A$10:$AG$109,6),"")</f>
        <v/>
      </c>
      <c r="E83" s="68"/>
      <c r="G83">
        <v>77</v>
      </c>
    </row>
    <row r="84" spans="1:7" x14ac:dyDescent="0.25">
      <c r="A84" s="63">
        <f t="array" ref="A84">LARGE((Meldeformular!$Y$10:$Y$109=$F$6)*Meldeformular!$A$10:$A$109,G84)</f>
        <v>0</v>
      </c>
      <c r="B84" s="112" t="str">
        <f>IF(A84&gt;0,VLOOKUP(A84,Meldeformular!$A$10:$AG$109,2),"")</f>
        <v/>
      </c>
      <c r="C84" s="112" t="str">
        <f>IF(A84&gt;0,VLOOKUP(A84,Meldeformular!$A$10:$AG$109,3),"")</f>
        <v/>
      </c>
      <c r="D84" s="67" t="str">
        <f>IF(A84&gt;0,VLOOKUP(A84,Meldeformular!$A$10:$AG$109,6),"")</f>
        <v/>
      </c>
      <c r="E84" s="68"/>
      <c r="G84">
        <v>78</v>
      </c>
    </row>
    <row r="85" spans="1:7" x14ac:dyDescent="0.25">
      <c r="A85" s="63">
        <f t="array" ref="A85">LARGE((Meldeformular!$Y$10:$Y$109=$F$6)*Meldeformular!$A$10:$A$109,G85)</f>
        <v>0</v>
      </c>
      <c r="B85" s="112" t="str">
        <f>IF(A85&gt;0,VLOOKUP(A85,Meldeformular!$A$10:$AG$109,2),"")</f>
        <v/>
      </c>
      <c r="C85" s="112" t="str">
        <f>IF(A85&gt;0,VLOOKUP(A85,Meldeformular!$A$10:$AG$109,3),"")</f>
        <v/>
      </c>
      <c r="D85" s="67" t="str">
        <f>IF(A85&gt;0,VLOOKUP(A85,Meldeformular!$A$10:$AG$109,6),"")</f>
        <v/>
      </c>
      <c r="E85" s="68"/>
      <c r="G85">
        <v>79</v>
      </c>
    </row>
    <row r="86" spans="1:7" x14ac:dyDescent="0.25">
      <c r="A86" s="63">
        <f t="array" ref="A86">LARGE((Meldeformular!$Y$10:$Y$109=$F$6)*Meldeformular!$A$10:$A$109,G86)</f>
        <v>0</v>
      </c>
      <c r="B86" s="112" t="str">
        <f>IF(A86&gt;0,VLOOKUP(A86,Meldeformular!$A$10:$AG$109,2),"")</f>
        <v/>
      </c>
      <c r="C86" s="112" t="str">
        <f>IF(A86&gt;0,VLOOKUP(A86,Meldeformular!$A$10:$AG$109,3),"")</f>
        <v/>
      </c>
      <c r="D86" s="67" t="str">
        <f>IF(A86&gt;0,VLOOKUP(A86,Meldeformular!$A$10:$AG$109,6),"")</f>
        <v/>
      </c>
      <c r="E86" s="68"/>
      <c r="G86">
        <v>80</v>
      </c>
    </row>
    <row r="87" spans="1:7" x14ac:dyDescent="0.25">
      <c r="A87" s="63">
        <f t="array" ref="A87">LARGE((Meldeformular!$Y$10:$Y$109=$F$6)*Meldeformular!$A$10:$A$109,G87)</f>
        <v>0</v>
      </c>
      <c r="B87" s="112" t="str">
        <f>IF(A87&gt;0,VLOOKUP(A87,Meldeformular!$A$10:$AG$109,2),"")</f>
        <v/>
      </c>
      <c r="C87" s="112" t="str">
        <f>IF(A87&gt;0,VLOOKUP(A87,Meldeformular!$A$10:$AG$109,3),"")</f>
        <v/>
      </c>
      <c r="D87" s="67" t="str">
        <f>IF(A87&gt;0,VLOOKUP(A87,Meldeformular!$A$10:$AG$109,6),"")</f>
        <v/>
      </c>
      <c r="E87" s="68"/>
      <c r="G87">
        <v>81</v>
      </c>
    </row>
    <row r="88" spans="1:7" x14ac:dyDescent="0.25">
      <c r="A88" s="63">
        <f t="array" ref="A88">LARGE((Meldeformular!$Y$10:$Y$109=$F$6)*Meldeformular!$A$10:$A$109,G88)</f>
        <v>0</v>
      </c>
      <c r="B88" s="112" t="str">
        <f>IF(A88&gt;0,VLOOKUP(A88,Meldeformular!$A$10:$AG$109,2),"")</f>
        <v/>
      </c>
      <c r="C88" s="112" t="str">
        <f>IF(A88&gt;0,VLOOKUP(A88,Meldeformular!$A$10:$AG$109,3),"")</f>
        <v/>
      </c>
      <c r="D88" s="67" t="str">
        <f>IF(A88&gt;0,VLOOKUP(A88,Meldeformular!$A$10:$AG$109,6),"")</f>
        <v/>
      </c>
      <c r="E88" s="68"/>
      <c r="G88">
        <v>82</v>
      </c>
    </row>
    <row r="89" spans="1:7" x14ac:dyDescent="0.25">
      <c r="A89" s="63">
        <f t="array" ref="A89">LARGE((Meldeformular!$Y$10:$Y$109=$F$6)*Meldeformular!$A$10:$A$109,G89)</f>
        <v>0</v>
      </c>
      <c r="B89" s="112" t="str">
        <f>IF(A89&gt;0,VLOOKUP(A89,Meldeformular!$A$10:$AG$109,2),"")</f>
        <v/>
      </c>
      <c r="C89" s="112" t="str">
        <f>IF(A89&gt;0,VLOOKUP(A89,Meldeformular!$A$10:$AG$109,3),"")</f>
        <v/>
      </c>
      <c r="D89" s="67" t="str">
        <f>IF(A89&gt;0,VLOOKUP(A89,Meldeformular!$A$10:$AG$109,6),"")</f>
        <v/>
      </c>
      <c r="E89" s="68"/>
      <c r="G89">
        <v>83</v>
      </c>
    </row>
    <row r="90" spans="1:7" x14ac:dyDescent="0.25">
      <c r="A90" s="63">
        <f t="array" ref="A90">LARGE((Meldeformular!$Y$10:$Y$109=$F$6)*Meldeformular!$A$10:$A$109,G90)</f>
        <v>0</v>
      </c>
      <c r="B90" s="112" t="str">
        <f>IF(A90&gt;0,VLOOKUP(A90,Meldeformular!$A$10:$AG$109,2),"")</f>
        <v/>
      </c>
      <c r="C90" s="112" t="str">
        <f>IF(A90&gt;0,VLOOKUP(A90,Meldeformular!$A$10:$AG$109,3),"")</f>
        <v/>
      </c>
      <c r="D90" s="67" t="str">
        <f>IF(A90&gt;0,VLOOKUP(A90,Meldeformular!$A$10:$AG$109,6),"")</f>
        <v/>
      </c>
      <c r="E90" s="68"/>
      <c r="G90">
        <v>84</v>
      </c>
    </row>
    <row r="91" spans="1:7" x14ac:dyDescent="0.25">
      <c r="A91" s="63">
        <f t="array" ref="A91">LARGE((Meldeformular!$Y$10:$Y$109=$F$6)*Meldeformular!$A$10:$A$109,G91)</f>
        <v>0</v>
      </c>
      <c r="B91" s="112" t="str">
        <f>IF(A91&gt;0,VLOOKUP(A91,Meldeformular!$A$10:$AG$109,2),"")</f>
        <v/>
      </c>
      <c r="C91" s="112" t="str">
        <f>IF(A91&gt;0,VLOOKUP(A91,Meldeformular!$A$10:$AG$109,3),"")</f>
        <v/>
      </c>
      <c r="D91" s="67" t="str">
        <f>IF(A91&gt;0,VLOOKUP(A91,Meldeformular!$A$10:$AG$109,6),"")</f>
        <v/>
      </c>
      <c r="E91" s="68"/>
      <c r="G91">
        <v>85</v>
      </c>
    </row>
    <row r="92" spans="1:7" x14ac:dyDescent="0.25">
      <c r="A92" s="63">
        <f t="array" ref="A92">LARGE((Meldeformular!$Y$10:$Y$109=$F$6)*Meldeformular!$A$10:$A$109,G92)</f>
        <v>0</v>
      </c>
      <c r="B92" s="112" t="str">
        <f>IF(A92&gt;0,VLOOKUP(A92,Meldeformular!$A$10:$AG$109,2),"")</f>
        <v/>
      </c>
      <c r="C92" s="112" t="str">
        <f>IF(A92&gt;0,VLOOKUP(A92,Meldeformular!$A$10:$AG$109,3),"")</f>
        <v/>
      </c>
      <c r="D92" s="67" t="str">
        <f>IF(A92&gt;0,VLOOKUP(A92,Meldeformular!$A$10:$AG$109,6),"")</f>
        <v/>
      </c>
      <c r="E92" s="68"/>
      <c r="G92">
        <v>86</v>
      </c>
    </row>
    <row r="93" spans="1:7" x14ac:dyDescent="0.25">
      <c r="A93" s="63">
        <f t="array" ref="A93">LARGE((Meldeformular!$Y$10:$Y$109=$F$6)*Meldeformular!$A$10:$A$109,G93)</f>
        <v>0</v>
      </c>
      <c r="B93" s="112" t="str">
        <f>IF(A93&gt;0,VLOOKUP(A93,Meldeformular!$A$10:$AG$109,2),"")</f>
        <v/>
      </c>
      <c r="C93" s="112" t="str">
        <f>IF(A93&gt;0,VLOOKUP(A93,Meldeformular!$A$10:$AG$109,3),"")</f>
        <v/>
      </c>
      <c r="D93" s="67" t="str">
        <f>IF(A93&gt;0,VLOOKUP(A93,Meldeformular!$A$10:$AG$109,6),"")</f>
        <v/>
      </c>
      <c r="E93" s="68"/>
      <c r="G93">
        <v>87</v>
      </c>
    </row>
    <row r="94" spans="1:7" x14ac:dyDescent="0.25">
      <c r="A94" s="63">
        <f t="array" ref="A94">LARGE((Meldeformular!$Y$10:$Y$109=$F$6)*Meldeformular!$A$10:$A$109,G94)</f>
        <v>0</v>
      </c>
      <c r="B94" s="112" t="str">
        <f>IF(A94&gt;0,VLOOKUP(A94,Meldeformular!$A$10:$AG$109,2),"")</f>
        <v/>
      </c>
      <c r="C94" s="112" t="str">
        <f>IF(A94&gt;0,VLOOKUP(A94,Meldeformular!$A$10:$AG$109,3),"")</f>
        <v/>
      </c>
      <c r="D94" s="67" t="str">
        <f>IF(A94&gt;0,VLOOKUP(A94,Meldeformular!$A$10:$AG$109,6),"")</f>
        <v/>
      </c>
      <c r="E94" s="68"/>
      <c r="G94">
        <v>88</v>
      </c>
    </row>
    <row r="95" spans="1:7" x14ac:dyDescent="0.25">
      <c r="A95" s="63">
        <f t="array" ref="A95">LARGE((Meldeformular!$Y$10:$Y$109=$F$6)*Meldeformular!$A$10:$A$109,G95)</f>
        <v>0</v>
      </c>
      <c r="B95" s="112" t="str">
        <f>IF(A95&gt;0,VLOOKUP(A95,Meldeformular!$A$10:$AG$109,2),"")</f>
        <v/>
      </c>
      <c r="C95" s="112" t="str">
        <f>IF(A95&gt;0,VLOOKUP(A95,Meldeformular!$A$10:$AG$109,3),"")</f>
        <v/>
      </c>
      <c r="D95" s="67" t="str">
        <f>IF(A95&gt;0,VLOOKUP(A95,Meldeformular!$A$10:$AG$109,6),"")</f>
        <v/>
      </c>
      <c r="E95" s="68"/>
      <c r="G95">
        <v>89</v>
      </c>
    </row>
    <row r="96" spans="1:7" x14ac:dyDescent="0.25">
      <c r="A96" s="63">
        <f t="array" ref="A96">LARGE((Meldeformular!$Y$10:$Y$109=$F$6)*Meldeformular!$A$10:$A$109,G96)</f>
        <v>0</v>
      </c>
      <c r="B96" s="112" t="str">
        <f>IF(A96&gt;0,VLOOKUP(A96,Meldeformular!$A$10:$AG$109,2),"")</f>
        <v/>
      </c>
      <c r="C96" s="112" t="str">
        <f>IF(A96&gt;0,VLOOKUP(A96,Meldeformular!$A$10:$AG$109,3),"")</f>
        <v/>
      </c>
      <c r="D96" s="67" t="str">
        <f>IF(A96&gt;0,VLOOKUP(A96,Meldeformular!$A$10:$AG$109,6),"")</f>
        <v/>
      </c>
      <c r="E96" s="68"/>
      <c r="G96">
        <v>90</v>
      </c>
    </row>
    <row r="97" spans="1:7" x14ac:dyDescent="0.25">
      <c r="A97" s="63">
        <f t="array" ref="A97">LARGE((Meldeformular!$Y$10:$Y$109=$F$6)*Meldeformular!$A$10:$A$109,G97)</f>
        <v>0</v>
      </c>
      <c r="B97" s="112" t="str">
        <f>IF(A97&gt;0,VLOOKUP(A97,Meldeformular!$A$10:$AG$109,2),"")</f>
        <v/>
      </c>
      <c r="C97" s="112" t="str">
        <f>IF(A97&gt;0,VLOOKUP(A97,Meldeformular!$A$10:$AG$109,3),"")</f>
        <v/>
      </c>
      <c r="D97" s="67" t="str">
        <f>IF(A97&gt;0,VLOOKUP(A97,Meldeformular!$A$10:$AG$109,6),"")</f>
        <v/>
      </c>
      <c r="E97" s="68"/>
      <c r="G97">
        <v>91</v>
      </c>
    </row>
    <row r="98" spans="1:7" x14ac:dyDescent="0.25">
      <c r="A98" s="63">
        <f t="array" ref="A98">LARGE((Meldeformular!$Y$10:$Y$109=$F$6)*Meldeformular!$A$10:$A$109,G98)</f>
        <v>0</v>
      </c>
      <c r="B98" s="112" t="str">
        <f>IF(A98&gt;0,VLOOKUP(A98,Meldeformular!$A$10:$AG$109,2),"")</f>
        <v/>
      </c>
      <c r="C98" s="112" t="str">
        <f>IF(A98&gt;0,VLOOKUP(A98,Meldeformular!$A$10:$AG$109,3),"")</f>
        <v/>
      </c>
      <c r="D98" s="67" t="str">
        <f>IF(A98&gt;0,VLOOKUP(A98,Meldeformular!$A$10:$AG$109,6),"")</f>
        <v/>
      </c>
      <c r="E98" s="68"/>
      <c r="G98">
        <v>92</v>
      </c>
    </row>
    <row r="99" spans="1:7" x14ac:dyDescent="0.25">
      <c r="A99" s="63">
        <f t="array" ref="A99">LARGE((Meldeformular!$Y$10:$Y$109=$F$6)*Meldeformular!$A$10:$A$109,G99)</f>
        <v>0</v>
      </c>
      <c r="B99" s="112" t="str">
        <f>IF(A99&gt;0,VLOOKUP(A99,Meldeformular!$A$10:$AG$109,2),"")</f>
        <v/>
      </c>
      <c r="C99" s="112" t="str">
        <f>IF(A99&gt;0,VLOOKUP(A99,Meldeformular!$A$10:$AG$109,3),"")</f>
        <v/>
      </c>
      <c r="D99" s="67" t="str">
        <f>IF(A99&gt;0,VLOOKUP(A99,Meldeformular!$A$10:$AG$109,6),"")</f>
        <v/>
      </c>
      <c r="E99" s="68"/>
      <c r="G99">
        <v>93</v>
      </c>
    </row>
    <row r="100" spans="1:7" x14ac:dyDescent="0.25">
      <c r="A100" s="63">
        <f t="array" ref="A100">LARGE((Meldeformular!$Y$10:$Y$109=$F$6)*Meldeformular!$A$10:$A$109,G100)</f>
        <v>0</v>
      </c>
      <c r="B100" s="112" t="str">
        <f>IF(A100&gt;0,VLOOKUP(A100,Meldeformular!$A$10:$AG$109,2),"")</f>
        <v/>
      </c>
      <c r="C100" s="112" t="str">
        <f>IF(A100&gt;0,VLOOKUP(A100,Meldeformular!$A$10:$AG$109,3),"")</f>
        <v/>
      </c>
      <c r="D100" s="67" t="str">
        <f>IF(A100&gt;0,VLOOKUP(A100,Meldeformular!$A$10:$AG$109,6),"")</f>
        <v/>
      </c>
      <c r="E100" s="68"/>
      <c r="G100">
        <v>94</v>
      </c>
    </row>
    <row r="101" spans="1:7" x14ac:dyDescent="0.25">
      <c r="A101" s="63">
        <f t="array" ref="A101">LARGE((Meldeformular!$Y$10:$Y$109=$F$6)*Meldeformular!$A$10:$A$109,G101)</f>
        <v>0</v>
      </c>
      <c r="B101" s="112" t="str">
        <f>IF(A101&gt;0,VLOOKUP(A101,Meldeformular!$A$10:$AG$109,2),"")</f>
        <v/>
      </c>
      <c r="C101" s="112" t="str">
        <f>IF(A101&gt;0,VLOOKUP(A101,Meldeformular!$A$10:$AG$109,3),"")</f>
        <v/>
      </c>
      <c r="D101" s="67" t="str">
        <f>IF(A101&gt;0,VLOOKUP(A101,Meldeformular!$A$10:$AG$109,6),"")</f>
        <v/>
      </c>
      <c r="E101" s="68"/>
      <c r="G101">
        <v>95</v>
      </c>
    </row>
    <row r="102" spans="1:7" x14ac:dyDescent="0.25">
      <c r="A102" s="63">
        <f t="array" ref="A102">LARGE((Meldeformular!$Y$10:$Y$109=$F$6)*Meldeformular!$A$10:$A$109,G102)</f>
        <v>0</v>
      </c>
      <c r="B102" s="112" t="str">
        <f>IF(A102&gt;0,VLOOKUP(A102,Meldeformular!$A$10:$AG$109,2),"")</f>
        <v/>
      </c>
      <c r="C102" s="112" t="str">
        <f>IF(A102&gt;0,VLOOKUP(A102,Meldeformular!$A$10:$AG$109,3),"")</f>
        <v/>
      </c>
      <c r="D102" s="67" t="str">
        <f>IF(A102&gt;0,VLOOKUP(A102,Meldeformular!$A$10:$AG$109,6),"")</f>
        <v/>
      </c>
      <c r="E102" s="68"/>
      <c r="G102">
        <v>96</v>
      </c>
    </row>
    <row r="103" spans="1:7" x14ac:dyDescent="0.25">
      <c r="A103" s="63">
        <f t="array" ref="A103">LARGE((Meldeformular!$Y$10:$Y$109=$F$6)*Meldeformular!$A$10:$A$109,G103)</f>
        <v>0</v>
      </c>
      <c r="B103" s="112" t="str">
        <f>IF(A103&gt;0,VLOOKUP(A103,Meldeformular!$A$10:$AG$109,2),"")</f>
        <v/>
      </c>
      <c r="C103" s="112" t="str">
        <f>IF(A103&gt;0,VLOOKUP(A103,Meldeformular!$A$10:$AG$109,3),"")</f>
        <v/>
      </c>
      <c r="D103" s="67" t="str">
        <f>IF(A103&gt;0,VLOOKUP(A103,Meldeformular!$A$10:$AG$109,6),"")</f>
        <v/>
      </c>
      <c r="E103" s="68"/>
      <c r="G103">
        <v>97</v>
      </c>
    </row>
    <row r="104" spans="1:7" x14ac:dyDescent="0.25">
      <c r="A104" s="63">
        <f t="array" ref="A104">LARGE((Meldeformular!$Y$10:$Y$109=$F$6)*Meldeformular!$A$10:$A$109,G104)</f>
        <v>0</v>
      </c>
      <c r="B104" s="112" t="str">
        <f>IF(A104&gt;0,VLOOKUP(A104,Meldeformular!$A$10:$AG$109,2),"")</f>
        <v/>
      </c>
      <c r="C104" s="112" t="str">
        <f>IF(A104&gt;0,VLOOKUP(A104,Meldeformular!$A$10:$AG$109,3),"")</f>
        <v/>
      </c>
      <c r="D104" s="67" t="str">
        <f>IF(A104&gt;0,VLOOKUP(A104,Meldeformular!$A$10:$AG$109,6),"")</f>
        <v/>
      </c>
      <c r="E104" s="68"/>
      <c r="G104">
        <v>98</v>
      </c>
    </row>
    <row r="105" spans="1:7" x14ac:dyDescent="0.25">
      <c r="A105" s="63">
        <f t="array" ref="A105">LARGE((Meldeformular!$Y$10:$Y$109=$F$6)*Meldeformular!$A$10:$A$109,G105)</f>
        <v>0</v>
      </c>
      <c r="B105" s="112" t="str">
        <f>IF(A105&gt;0,VLOOKUP(A105,Meldeformular!$A$10:$AG$109,2),"")</f>
        <v/>
      </c>
      <c r="C105" s="112" t="str">
        <f>IF(A105&gt;0,VLOOKUP(A105,Meldeformular!$A$10:$AG$109,3),"")</f>
        <v/>
      </c>
      <c r="D105" s="67" t="str">
        <f>IF(A105&gt;0,VLOOKUP(A105,Meldeformular!$A$10:$AG$109,6),"")</f>
        <v/>
      </c>
      <c r="E105" s="68"/>
      <c r="G105">
        <v>99</v>
      </c>
    </row>
    <row r="106" spans="1:7" x14ac:dyDescent="0.25">
      <c r="A106" s="63">
        <f t="array" ref="A106">LARGE((Meldeformular!$Y$10:$Y$109=$F$6)*Meldeformular!$A$10:$A$109,G106)</f>
        <v>0</v>
      </c>
      <c r="B106" s="112" t="str">
        <f>IF(A106&gt;0,VLOOKUP(A106,Meldeformular!$A$10:$AG$109,2),"")</f>
        <v/>
      </c>
      <c r="C106" s="112" t="str">
        <f>IF(A106&gt;0,VLOOKUP(A106,Meldeformular!$A$10:$AG$109,3),"")</f>
        <v/>
      </c>
      <c r="D106" s="67" t="str">
        <f>IF(A106&gt;0,VLOOKUP(A106,Meldeformular!$A$10:$AG$109,6),"")</f>
        <v/>
      </c>
      <c r="E106" s="68"/>
      <c r="G106">
        <v>100</v>
      </c>
    </row>
  </sheetData>
  <sheetProtection algorithmName="SHA-512" hashValue="Wgv0vszLZWINQwSRT1iH404u8/bz5tgiriZZspLyZYENXLJyQEeTLRbFCbjyyx0qmI7V3IDNeGgkFORZK+cH8A==" saltValue="O+Ogy1uKi25tKC+g6wfssg==" spinCount="100000" sheet="1" selectLockedCells="1"/>
  <mergeCells count="3">
    <mergeCell ref="A1:E1"/>
    <mergeCell ref="A2:E2"/>
    <mergeCell ref="B4:E4"/>
  </mergeCells>
  <conditionalFormatting sqref="A7:A106">
    <cfRule type="cellIs" dxfId="6" priority="1" operator="equal">
      <formula>0</formula>
    </cfRule>
  </conditionalFormatting>
  <conditionalFormatting sqref="D7:D106">
    <cfRule type="cellIs" dxfId="5" priority="2" operator="equal">
      <formula>118</formula>
    </cfRule>
    <cfRule type="cellIs" dxfId="4" priority="3" operator="equal">
      <formula>0</formula>
    </cfRule>
  </conditionalFormatting>
  <dataValidations count="1">
    <dataValidation allowBlank="1" showDropDown="1" showInputMessage="1" showErrorMessage="1" sqref="E7:E106" xr:uid="{00000000-0002-0000-0400-000000000000}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&amp;LBenjamin Fischer&amp;Ctechnik.einrad@gmail.com&amp;R&amp;A / 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64"/>
  <sheetViews>
    <sheetView topLeftCell="B1" workbookViewId="0">
      <selection activeCell="D6" sqref="D6:F6"/>
    </sheetView>
  </sheetViews>
  <sheetFormatPr baseColWidth="10" defaultColWidth="11.42578125" defaultRowHeight="15" x14ac:dyDescent="0.25"/>
  <cols>
    <col min="1" max="1" width="11.42578125" hidden="1" customWidth="1"/>
    <col min="2" max="2" width="11" customWidth="1"/>
    <col min="3" max="3" width="7.7109375" bestFit="1" customWidth="1"/>
    <col min="4" max="5" width="20.7109375" customWidth="1"/>
    <col min="6" max="6" width="5.7109375" customWidth="1"/>
    <col min="7" max="7" width="6.42578125" style="114" customWidth="1"/>
    <col min="8" max="8" width="6.42578125" style="117" hidden="1" customWidth="1"/>
    <col min="9" max="9" width="11" customWidth="1"/>
    <col min="10" max="10" width="4.85546875" customWidth="1"/>
    <col min="11" max="12" width="20.7109375" customWidth="1"/>
    <col min="13" max="13" width="6" customWidth="1"/>
    <col min="14" max="14" width="5.85546875" style="114" customWidth="1"/>
    <col min="21" max="21" width="0" hidden="1" customWidth="1"/>
  </cols>
  <sheetData>
    <row r="1" spans="1:22" s="113" customFormat="1" ht="38.1" customHeight="1" x14ac:dyDescent="0.5">
      <c r="B1" s="206" t="str">
        <f>'allg. Daten'!A1</f>
        <v>Württembergische Meisterschaft und Edelweiß-Cup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114"/>
      <c r="O1"/>
      <c r="P1"/>
      <c r="Q1"/>
      <c r="R1"/>
      <c r="S1"/>
      <c r="T1"/>
      <c r="U1"/>
      <c r="V1" s="115"/>
    </row>
    <row r="2" spans="1:22" s="113" customFormat="1" ht="38.1" customHeight="1" x14ac:dyDescent="0.4">
      <c r="B2" s="207">
        <f>'allg. Daten'!B2</f>
        <v>45402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114"/>
      <c r="O2"/>
      <c r="P2"/>
      <c r="Q2"/>
      <c r="R2"/>
      <c r="S2"/>
      <c r="T2"/>
      <c r="U2"/>
    </row>
    <row r="3" spans="1:22" s="113" customFormat="1" ht="9.9499999999999993" customHeight="1" x14ac:dyDescent="0.4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4"/>
      <c r="O3"/>
      <c r="P3"/>
      <c r="Q3"/>
      <c r="R3"/>
      <c r="S3"/>
      <c r="T3"/>
      <c r="U3"/>
    </row>
    <row r="4" spans="1:22" s="113" customFormat="1" ht="38.1" customHeight="1" x14ac:dyDescent="0.35">
      <c r="B4" s="19" t="s">
        <v>28</v>
      </c>
      <c r="D4" s="195" t="str">
        <f>'allg. Daten'!C6</f>
        <v>Vereinsname</v>
      </c>
      <c r="E4" s="196"/>
      <c r="F4" s="196"/>
      <c r="G4" s="196"/>
      <c r="H4" s="196"/>
      <c r="I4" s="196"/>
      <c r="J4" s="196"/>
      <c r="K4" s="196"/>
      <c r="L4" s="196"/>
      <c r="M4" s="196"/>
      <c r="N4" s="114"/>
      <c r="O4"/>
      <c r="P4"/>
      <c r="Q4"/>
      <c r="R4"/>
      <c r="S4"/>
      <c r="T4"/>
      <c r="U4"/>
    </row>
    <row r="5" spans="1:22" ht="20.100000000000001" customHeight="1" thickBot="1" x14ac:dyDescent="0.3"/>
    <row r="6" spans="1:22" ht="16.5" customHeight="1" thickBot="1" x14ac:dyDescent="0.3">
      <c r="A6">
        <v>1</v>
      </c>
      <c r="B6" s="208" t="s">
        <v>136</v>
      </c>
      <c r="C6" s="209"/>
      <c r="D6" s="210" t="s">
        <v>137</v>
      </c>
      <c r="E6" s="211"/>
      <c r="F6" s="212"/>
      <c r="H6" s="117">
        <v>2</v>
      </c>
      <c r="I6" s="208" t="s">
        <v>138</v>
      </c>
      <c r="J6" s="209"/>
      <c r="K6" s="210" t="s">
        <v>137</v>
      </c>
      <c r="L6" s="211"/>
      <c r="M6" s="212"/>
      <c r="U6">
        <v>1</v>
      </c>
    </row>
    <row r="7" spans="1:22" ht="16.5" customHeight="1" thickBot="1" x14ac:dyDescent="0.3">
      <c r="B7" s="118" t="s">
        <v>139</v>
      </c>
      <c r="C7" s="119"/>
      <c r="D7" s="120" t="s">
        <v>35</v>
      </c>
      <c r="E7" s="121" t="s">
        <v>36</v>
      </c>
      <c r="F7" s="121" t="s">
        <v>39</v>
      </c>
      <c r="I7" s="122" t="s">
        <v>139</v>
      </c>
      <c r="J7" s="119"/>
      <c r="K7" s="123" t="s">
        <v>35</v>
      </c>
      <c r="L7" s="124" t="s">
        <v>36</v>
      </c>
      <c r="M7" s="124" t="s">
        <v>39</v>
      </c>
      <c r="U7">
        <v>2</v>
      </c>
    </row>
    <row r="8" spans="1:22" ht="16.5" customHeight="1" thickBot="1" x14ac:dyDescent="0.3">
      <c r="B8" s="125">
        <v>1</v>
      </c>
      <c r="C8" s="126">
        <f t="array" ref="C8">LARGE((Meldeformular!$Z$10:$Z$109=G8)*Meldeformular!$A$10:$A$109,$U$6)</f>
        <v>0</v>
      </c>
      <c r="D8" s="127" t="str">
        <f>IF(C8&gt;0,VLOOKUP(C8,Meldeformular!$A$10:$AG$109,2),"")</f>
        <v/>
      </c>
      <c r="E8" s="128" t="str">
        <f>IF(C8&gt;0,VLOOKUP(C8,Meldeformular!$A$10:$AG$109,3),"")</f>
        <v/>
      </c>
      <c r="F8" s="128" t="str">
        <f>IF(C8&gt;0,VLOOKUP(C8,Meldeformular!$A$10:$AG$109,6),"")</f>
        <v/>
      </c>
      <c r="G8" s="114">
        <v>1</v>
      </c>
      <c r="I8" s="129">
        <v>1</v>
      </c>
      <c r="J8" s="126">
        <f t="array" ref="J8">LARGE((Meldeformular!$Z$10:$Z$109=N8)*Meldeformular!$A$10:$A$109,$U$6)</f>
        <v>0</v>
      </c>
      <c r="K8" s="127" t="str">
        <f>IF(J8&gt;0,VLOOKUP(J8,Meldeformular!$A$10:$AG$109,2),"")</f>
        <v/>
      </c>
      <c r="L8" s="128" t="str">
        <f>IF(J8&gt;0,VLOOKUP(J8,Meldeformular!$A$10:$AG$109,3),"")</f>
        <v/>
      </c>
      <c r="M8" s="128" t="str">
        <f>IF(J8&gt;0,VLOOKUP(J8,Meldeformular!$A$10:$AG$109,6),"")</f>
        <v/>
      </c>
      <c r="N8" s="114">
        <v>2</v>
      </c>
    </row>
    <row r="9" spans="1:22" ht="16.5" customHeight="1" thickBot="1" x14ac:dyDescent="0.3">
      <c r="B9" s="125">
        <v>2</v>
      </c>
      <c r="C9" s="126">
        <f t="array" ref="C9">LARGE((Meldeformular!$Z$10:$Z$109=G8)*Meldeformular!$A$10:$A$109,$U$7)</f>
        <v>0</v>
      </c>
      <c r="D9" s="127" t="str">
        <f>IF(C9&gt;0,VLOOKUP(C9,Meldeformular!$A$10:$AG$109,2),"")</f>
        <v/>
      </c>
      <c r="E9" s="128" t="str">
        <f>IF(C9&gt;0,VLOOKUP(C9,Meldeformular!$A$10:$AG$109,3),"")</f>
        <v/>
      </c>
      <c r="F9" s="128" t="str">
        <f>IF(C9&gt;0,VLOOKUP(C9,Meldeformular!$A$10:$AG$109,6),"")</f>
        <v/>
      </c>
      <c r="I9" s="129">
        <v>2</v>
      </c>
      <c r="J9" s="126">
        <f t="array" ref="J9">LARGE((Meldeformular!$Z$10:$Z$109=N8)*Meldeformular!$A$10:$A$109,$U$7)</f>
        <v>0</v>
      </c>
      <c r="K9" s="127" t="str">
        <f>IF(J9&gt;0,VLOOKUP(J9,Meldeformular!$A$10:$AG$109,2),"")</f>
        <v/>
      </c>
      <c r="L9" s="128" t="str">
        <f>IF(J9&gt;0,VLOOKUP(J9,Meldeformular!$A$10:$AG$109,3),"")</f>
        <v/>
      </c>
      <c r="M9" s="128" t="str">
        <f>IF(J9&gt;0,VLOOKUP(J9,Meldeformular!$A$10:$AG$109,6),"")</f>
        <v/>
      </c>
    </row>
    <row r="10" spans="1:22" ht="15.75" thickBot="1" x14ac:dyDescent="0.3"/>
    <row r="11" spans="1:22" ht="16.5" customHeight="1" thickBot="1" x14ac:dyDescent="0.3">
      <c r="A11">
        <v>3</v>
      </c>
      <c r="B11" s="208" t="s">
        <v>140</v>
      </c>
      <c r="C11" s="209"/>
      <c r="D11" s="210" t="s">
        <v>137</v>
      </c>
      <c r="E11" s="211"/>
      <c r="F11" s="212"/>
      <c r="H11" s="117">
        <v>4</v>
      </c>
      <c r="I11" s="208" t="s">
        <v>141</v>
      </c>
      <c r="J11" s="209"/>
      <c r="K11" s="210" t="s">
        <v>137</v>
      </c>
      <c r="L11" s="211"/>
      <c r="M11" s="212"/>
    </row>
    <row r="12" spans="1:22" ht="16.5" customHeight="1" thickBot="1" x14ac:dyDescent="0.3">
      <c r="B12" s="122" t="s">
        <v>139</v>
      </c>
      <c r="C12" s="119"/>
      <c r="D12" s="123" t="s">
        <v>35</v>
      </c>
      <c r="E12" s="124" t="s">
        <v>36</v>
      </c>
      <c r="F12" s="124" t="s">
        <v>39</v>
      </c>
      <c r="I12" s="122" t="s">
        <v>139</v>
      </c>
      <c r="J12" s="119"/>
      <c r="K12" s="123" t="s">
        <v>35</v>
      </c>
      <c r="L12" s="124" t="s">
        <v>36</v>
      </c>
      <c r="M12" s="124" t="s">
        <v>39</v>
      </c>
    </row>
    <row r="13" spans="1:22" ht="16.5" customHeight="1" thickBot="1" x14ac:dyDescent="0.3">
      <c r="B13" s="129">
        <v>1</v>
      </c>
      <c r="C13" s="126">
        <f t="array" ref="C13">LARGE((Meldeformular!$Z$10:$Z$109=G13)*Meldeformular!$A$10:$A$109,$U$6)</f>
        <v>0</v>
      </c>
      <c r="D13" s="127" t="str">
        <f>IF(C13&gt;0,VLOOKUP(C13,Meldeformular!$A$10:$AG$109,2),"")</f>
        <v/>
      </c>
      <c r="E13" s="128" t="str">
        <f>IF(C13&gt;0,VLOOKUP(C13,Meldeformular!$A$10:$AG$109,3),"")</f>
        <v/>
      </c>
      <c r="F13" s="128" t="str">
        <f>IF(C13&gt;0,VLOOKUP(C13,Meldeformular!$A$10:$AG$109,6),"")</f>
        <v/>
      </c>
      <c r="G13" s="114">
        <v>3</v>
      </c>
      <c r="I13" s="129">
        <v>1</v>
      </c>
      <c r="J13" s="126">
        <f t="array" ref="J13">LARGE((Meldeformular!$Z$10:$Z$109=N13)*Meldeformular!$A$10:$A$109,$U$6)</f>
        <v>0</v>
      </c>
      <c r="K13" s="127" t="str">
        <f>IF(J13&gt;0,VLOOKUP(J13,Meldeformular!$A$10:$AG$109,2),"")</f>
        <v/>
      </c>
      <c r="L13" s="128" t="str">
        <f>IF(J13&gt;0,VLOOKUP(J13,Meldeformular!$A$10:$AG$109,3),"")</f>
        <v/>
      </c>
      <c r="M13" s="128" t="str">
        <f>IF(J13&gt;0,VLOOKUP(J13,Meldeformular!$A$10:$AG$109,6),"")</f>
        <v/>
      </c>
      <c r="N13" s="114">
        <v>4</v>
      </c>
    </row>
    <row r="14" spans="1:22" ht="16.5" customHeight="1" thickBot="1" x14ac:dyDescent="0.3">
      <c r="B14" s="129">
        <v>2</v>
      </c>
      <c r="C14" s="126">
        <f t="array" ref="C14">LARGE((Meldeformular!$Z$10:$Z$109=G13)*Meldeformular!$A$10:$A$109,$U$7)</f>
        <v>0</v>
      </c>
      <c r="D14" s="127" t="str">
        <f>IF(C14&gt;0,VLOOKUP(C14,Meldeformular!$A$10:$AG$109,2),"")</f>
        <v/>
      </c>
      <c r="E14" s="128" t="str">
        <f>IF(C14&gt;0,VLOOKUP(C14,Meldeformular!$A$10:$AG$109,3),"")</f>
        <v/>
      </c>
      <c r="F14" s="128" t="str">
        <f>IF(C14&gt;0,VLOOKUP(C14,Meldeformular!$A$10:$AG$109,6),"")</f>
        <v/>
      </c>
      <c r="I14" s="129">
        <v>2</v>
      </c>
      <c r="J14" s="126">
        <f t="array" ref="J14">LARGE((Meldeformular!$Z$10:$Z$109=N13)*Meldeformular!$A$10:$A$109,$U$7)</f>
        <v>0</v>
      </c>
      <c r="K14" s="127" t="str">
        <f>IF(J14&gt;0,VLOOKUP(J14,Meldeformular!$A$10:$AG$109,2),"")</f>
        <v/>
      </c>
      <c r="L14" s="128" t="str">
        <f>IF(J14&gt;0,VLOOKUP(J14,Meldeformular!$A$10:$AG$109,3),"")</f>
        <v/>
      </c>
      <c r="M14" s="128" t="str">
        <f>IF(J14&gt;0,VLOOKUP(J14,Meldeformular!$A$10:$AG$109,6),"")</f>
        <v/>
      </c>
    </row>
    <row r="15" spans="1:22" ht="15.75" thickBot="1" x14ac:dyDescent="0.3"/>
    <row r="16" spans="1:22" ht="16.5" customHeight="1" thickBot="1" x14ac:dyDescent="0.3">
      <c r="A16">
        <v>5</v>
      </c>
      <c r="B16" s="208" t="s">
        <v>142</v>
      </c>
      <c r="C16" s="209"/>
      <c r="D16" s="210" t="s">
        <v>137</v>
      </c>
      <c r="E16" s="211"/>
      <c r="F16" s="212"/>
      <c r="H16" s="117">
        <v>6</v>
      </c>
      <c r="I16" s="208" t="s">
        <v>143</v>
      </c>
      <c r="J16" s="209"/>
      <c r="K16" s="210" t="s">
        <v>137</v>
      </c>
      <c r="L16" s="211"/>
      <c r="M16" s="212"/>
    </row>
    <row r="17" spans="1:14" ht="16.5" customHeight="1" thickBot="1" x14ac:dyDescent="0.3">
      <c r="B17" s="122" t="s">
        <v>139</v>
      </c>
      <c r="C17" s="119"/>
      <c r="D17" s="123" t="s">
        <v>35</v>
      </c>
      <c r="E17" s="124" t="s">
        <v>36</v>
      </c>
      <c r="F17" s="124" t="s">
        <v>39</v>
      </c>
      <c r="I17" s="122" t="s">
        <v>139</v>
      </c>
      <c r="J17" s="119"/>
      <c r="K17" s="123" t="s">
        <v>35</v>
      </c>
      <c r="L17" s="124" t="s">
        <v>36</v>
      </c>
      <c r="M17" s="124" t="s">
        <v>39</v>
      </c>
    </row>
    <row r="18" spans="1:14" ht="16.5" customHeight="1" thickBot="1" x14ac:dyDescent="0.3">
      <c r="B18" s="129">
        <v>1</v>
      </c>
      <c r="C18" s="126">
        <f t="array" ref="C18">LARGE((Meldeformular!$Z$10:$Z$109=G18)*Meldeformular!$A$10:$A$109,$U$6)</f>
        <v>0</v>
      </c>
      <c r="D18" s="127" t="str">
        <f>IF(C18&gt;0,VLOOKUP(C18,Meldeformular!$A$10:$AG$109,2),"")</f>
        <v/>
      </c>
      <c r="E18" s="128" t="str">
        <f>IF(C18&gt;0,VLOOKUP(C18,Meldeformular!$A$10:$AG$109,3),"")</f>
        <v/>
      </c>
      <c r="F18" s="128" t="str">
        <f>IF(C18&gt;0,VLOOKUP(C18,Meldeformular!$A$10:$AG$109,6),"")</f>
        <v/>
      </c>
      <c r="G18" s="114">
        <v>5</v>
      </c>
      <c r="I18" s="129">
        <v>1</v>
      </c>
      <c r="J18" s="126">
        <f t="array" ref="J18">LARGE((Meldeformular!$Z$10:$Z$109=N18)*Meldeformular!$A$10:$A$109,$U$6)</f>
        <v>0</v>
      </c>
      <c r="K18" s="127" t="str">
        <f>IF(J18&gt;0,VLOOKUP(J18,Meldeformular!$A$10:$AG$109,2),"")</f>
        <v/>
      </c>
      <c r="L18" s="128" t="str">
        <f>IF(J18&gt;0,VLOOKUP(J18,Meldeformular!$A$10:$AG$109,3),"")</f>
        <v/>
      </c>
      <c r="M18" s="128" t="str">
        <f>IF(J18&gt;0,VLOOKUP(J18,Meldeformular!$A$10:$AG$109,6),"")</f>
        <v/>
      </c>
      <c r="N18" s="114">
        <v>6</v>
      </c>
    </row>
    <row r="19" spans="1:14" ht="16.5" customHeight="1" thickBot="1" x14ac:dyDescent="0.3">
      <c r="B19" s="129">
        <v>2</v>
      </c>
      <c r="C19" s="126">
        <f t="array" ref="C19">LARGE((Meldeformular!$Z$10:$Z$109=G18)*Meldeformular!$A$10:$A$109,$U$7)</f>
        <v>0</v>
      </c>
      <c r="D19" s="127" t="str">
        <f>IF(C19&gt;0,VLOOKUP(C19,Meldeformular!$A$10:$AG$109,2),"")</f>
        <v/>
      </c>
      <c r="E19" s="128" t="str">
        <f>IF(C19&gt;0,VLOOKUP(C19,Meldeformular!$A$10:$AG$109,3),"")</f>
        <v/>
      </c>
      <c r="F19" s="128" t="str">
        <f>IF(C19&gt;0,VLOOKUP(C19,Meldeformular!$A$10:$AG$109,6),"")</f>
        <v/>
      </c>
      <c r="I19" s="129">
        <v>2</v>
      </c>
      <c r="J19" s="126">
        <f t="array" ref="J19">LARGE((Meldeformular!$Z$10:$Z$109=N18)*Meldeformular!$A$10:$A$109,$U$7)</f>
        <v>0</v>
      </c>
      <c r="K19" s="127" t="str">
        <f>IF(J19&gt;0,VLOOKUP(J19,Meldeformular!$A$10:$AG$109,2),"")</f>
        <v/>
      </c>
      <c r="L19" s="128" t="str">
        <f>IF(J19&gt;0,VLOOKUP(J19,Meldeformular!$A$10:$AG$109,3),"")</f>
        <v/>
      </c>
      <c r="M19" s="128" t="str">
        <f>IF(J19&gt;0,VLOOKUP(J19,Meldeformular!$A$10:$AG$109,6),"")</f>
        <v/>
      </c>
    </row>
    <row r="20" spans="1:14" ht="15.75" thickBot="1" x14ac:dyDescent="0.3"/>
    <row r="21" spans="1:14" ht="16.5" customHeight="1" thickBot="1" x14ac:dyDescent="0.3">
      <c r="A21">
        <v>7</v>
      </c>
      <c r="B21" s="208" t="s">
        <v>144</v>
      </c>
      <c r="C21" s="209"/>
      <c r="D21" s="210" t="s">
        <v>137</v>
      </c>
      <c r="E21" s="211"/>
      <c r="F21" s="212"/>
      <c r="H21" s="117">
        <v>8</v>
      </c>
      <c r="I21" s="208" t="s">
        <v>145</v>
      </c>
      <c r="J21" s="209"/>
      <c r="K21" s="210" t="s">
        <v>137</v>
      </c>
      <c r="L21" s="211"/>
      <c r="M21" s="212"/>
    </row>
    <row r="22" spans="1:14" ht="16.5" customHeight="1" thickBot="1" x14ac:dyDescent="0.3">
      <c r="B22" s="122" t="s">
        <v>139</v>
      </c>
      <c r="C22" s="119"/>
      <c r="D22" s="123" t="s">
        <v>35</v>
      </c>
      <c r="E22" s="124" t="s">
        <v>36</v>
      </c>
      <c r="F22" s="124" t="s">
        <v>39</v>
      </c>
      <c r="I22" s="122" t="s">
        <v>139</v>
      </c>
      <c r="J22" s="119"/>
      <c r="K22" s="123" t="s">
        <v>35</v>
      </c>
      <c r="L22" s="124" t="s">
        <v>36</v>
      </c>
      <c r="M22" s="124" t="s">
        <v>39</v>
      </c>
    </row>
    <row r="23" spans="1:14" ht="16.5" customHeight="1" thickBot="1" x14ac:dyDescent="0.3">
      <c r="B23" s="129">
        <v>1</v>
      </c>
      <c r="C23" s="126">
        <f t="array" ref="C23">LARGE((Meldeformular!$Z$10:$Z$109=G23)*Meldeformular!$A$10:$A$109,$U$6)</f>
        <v>0</v>
      </c>
      <c r="D23" s="127" t="str">
        <f>IF(C23&gt;0,VLOOKUP(C23,Meldeformular!$A$10:$AG$109,2),"")</f>
        <v/>
      </c>
      <c r="E23" s="128" t="str">
        <f>IF(C23&gt;0,VLOOKUP(C23,Meldeformular!$A$10:$AG$109,3),"")</f>
        <v/>
      </c>
      <c r="F23" s="128" t="str">
        <f>IF(C23&gt;0,VLOOKUP(C23,Meldeformular!$A$10:$AG$109,6),"")</f>
        <v/>
      </c>
      <c r="G23" s="114">
        <v>7</v>
      </c>
      <c r="I23" s="129">
        <v>1</v>
      </c>
      <c r="J23" s="126">
        <f t="array" ref="J23">LARGE((Meldeformular!$Z$10:$Z$109=N23)*Meldeformular!$A$10:$A$109,$U$6)</f>
        <v>0</v>
      </c>
      <c r="K23" s="127" t="str">
        <f>IF(J23&gt;0,VLOOKUP(J23,Meldeformular!$A$10:$AG$109,2),"")</f>
        <v/>
      </c>
      <c r="L23" s="128" t="str">
        <f>IF(J23&gt;0,VLOOKUP(J23,Meldeformular!$A$10:$AG$109,3),"")</f>
        <v/>
      </c>
      <c r="M23" s="128" t="str">
        <f>IF(J23&gt;0,VLOOKUP(J23,Meldeformular!$A$10:$AG$109,6),"")</f>
        <v/>
      </c>
      <c r="N23" s="114">
        <v>8</v>
      </c>
    </row>
    <row r="24" spans="1:14" ht="16.5" customHeight="1" thickBot="1" x14ac:dyDescent="0.3">
      <c r="B24" s="129">
        <v>2</v>
      </c>
      <c r="C24" s="126">
        <f t="array" ref="C24">LARGE((Meldeformular!$Z$10:$Z$109=G23)*Meldeformular!$A$10:$A$109,$U$7)</f>
        <v>0</v>
      </c>
      <c r="D24" s="127" t="str">
        <f>IF(C24&gt;0,VLOOKUP(C24,Meldeformular!$A$10:$AG$109,2),"")</f>
        <v/>
      </c>
      <c r="E24" s="128" t="str">
        <f>IF(C24&gt;0,VLOOKUP(C24,Meldeformular!$A$10:$AG$109,3),"")</f>
        <v/>
      </c>
      <c r="F24" s="128" t="str">
        <f>IF(C24&gt;0,VLOOKUP(C24,Meldeformular!$A$10:$AG$109,6),"")</f>
        <v/>
      </c>
      <c r="I24" s="129">
        <v>2</v>
      </c>
      <c r="J24" s="126">
        <f t="array" ref="J24">LARGE((Meldeformular!$Z$10:$Z$109=N23)*Meldeformular!$A$10:$A$109,$U$7)</f>
        <v>0</v>
      </c>
      <c r="K24" s="127" t="str">
        <f>IF(J24&gt;0,VLOOKUP(J24,Meldeformular!$A$10:$AG$109,2),"")</f>
        <v/>
      </c>
      <c r="L24" s="128" t="str">
        <f>IF(J24&gt;0,VLOOKUP(J24,Meldeformular!$A$10:$AG$109,3),"")</f>
        <v/>
      </c>
      <c r="M24" s="128" t="str">
        <f>IF(J24&gt;0,VLOOKUP(J24,Meldeformular!$A$10:$AG$109,6),"")</f>
        <v/>
      </c>
    </row>
    <row r="25" spans="1:14" ht="15.75" thickBot="1" x14ac:dyDescent="0.3"/>
    <row r="26" spans="1:14" ht="16.5" customHeight="1" thickBot="1" x14ac:dyDescent="0.3">
      <c r="A26">
        <v>9</v>
      </c>
      <c r="B26" s="208" t="s">
        <v>146</v>
      </c>
      <c r="C26" s="209"/>
      <c r="D26" s="210" t="s">
        <v>137</v>
      </c>
      <c r="E26" s="211"/>
      <c r="F26" s="212"/>
      <c r="H26" s="117">
        <v>10</v>
      </c>
      <c r="I26" s="208" t="s">
        <v>147</v>
      </c>
      <c r="J26" s="209"/>
      <c r="K26" s="210" t="s">
        <v>137</v>
      </c>
      <c r="L26" s="211"/>
      <c r="M26" s="212"/>
    </row>
    <row r="27" spans="1:14" ht="16.5" customHeight="1" thickBot="1" x14ac:dyDescent="0.3">
      <c r="B27" s="122" t="s">
        <v>139</v>
      </c>
      <c r="C27" s="119"/>
      <c r="D27" s="123" t="s">
        <v>35</v>
      </c>
      <c r="E27" s="124" t="s">
        <v>36</v>
      </c>
      <c r="F27" s="124" t="s">
        <v>39</v>
      </c>
      <c r="I27" s="122" t="s">
        <v>139</v>
      </c>
      <c r="J27" s="119"/>
      <c r="K27" s="123" t="s">
        <v>35</v>
      </c>
      <c r="L27" s="124" t="s">
        <v>36</v>
      </c>
      <c r="M27" s="124" t="s">
        <v>39</v>
      </c>
    </row>
    <row r="28" spans="1:14" ht="16.5" customHeight="1" thickBot="1" x14ac:dyDescent="0.3">
      <c r="B28" s="129">
        <v>1</v>
      </c>
      <c r="C28" s="126">
        <f t="array" ref="C28">LARGE((Meldeformular!$Z$10:$Z$109=G28)*Meldeformular!$A$10:$A$109,$U$6)</f>
        <v>0</v>
      </c>
      <c r="D28" s="127" t="str">
        <f>IF(C28&gt;0,VLOOKUP(C28,Meldeformular!$A$10:$AG$109,2),"")</f>
        <v/>
      </c>
      <c r="E28" s="128" t="str">
        <f>IF(C28&gt;0,VLOOKUP(C28,Meldeformular!$A$10:$AG$109,3),"")</f>
        <v/>
      </c>
      <c r="F28" s="128" t="str">
        <f>IF(C28&gt;0,VLOOKUP(C28,Meldeformular!$A$10:$AG$109,6),"")</f>
        <v/>
      </c>
      <c r="G28" s="114">
        <v>9</v>
      </c>
      <c r="I28" s="129">
        <v>1</v>
      </c>
      <c r="J28" s="126">
        <f t="array" ref="J28">LARGE((Meldeformular!$Z$10:$Z$109=N28)*Meldeformular!$A$10:$A$109,$U$6)</f>
        <v>0</v>
      </c>
      <c r="K28" s="127" t="str">
        <f>IF(J28&gt;0,VLOOKUP(J28,Meldeformular!$A$10:$AG$109,2),"")</f>
        <v/>
      </c>
      <c r="L28" s="128" t="str">
        <f>IF(J28&gt;0,VLOOKUP(J28,Meldeformular!$A$10:$AG$109,3),"")</f>
        <v/>
      </c>
      <c r="M28" s="128" t="str">
        <f>IF(J28&gt;0,VLOOKUP(J28,Meldeformular!$A$10:$AG$109,6),"")</f>
        <v/>
      </c>
      <c r="N28" s="114">
        <v>10</v>
      </c>
    </row>
    <row r="29" spans="1:14" ht="16.5" customHeight="1" thickBot="1" x14ac:dyDescent="0.3">
      <c r="B29" s="129">
        <v>2</v>
      </c>
      <c r="C29" s="126">
        <f t="array" ref="C29">LARGE((Meldeformular!$Z$10:$Z$109=G28)*Meldeformular!$A$10:$A$109,$U$7)</f>
        <v>0</v>
      </c>
      <c r="D29" s="127" t="str">
        <f>IF(C29&gt;0,VLOOKUP(C29,Meldeformular!$A$10:$AG$109,2),"")</f>
        <v/>
      </c>
      <c r="E29" s="128" t="str">
        <f>IF(C29&gt;0,VLOOKUP(C29,Meldeformular!$A$10:$AG$109,3),"")</f>
        <v/>
      </c>
      <c r="F29" s="128" t="str">
        <f>IF(C29&gt;0,VLOOKUP(C29,Meldeformular!$A$10:$AG$109,6),"")</f>
        <v/>
      </c>
      <c r="I29" s="129">
        <v>2</v>
      </c>
      <c r="J29" s="126">
        <f t="array" ref="J29">LARGE((Meldeformular!$Z$10:$Z$109=N28)*Meldeformular!$A$10:$A$109,$U$7)</f>
        <v>0</v>
      </c>
      <c r="K29" s="127" t="str">
        <f>IF(J29&gt;0,VLOOKUP(J29,Meldeformular!$A$10:$AG$109,2),"")</f>
        <v/>
      </c>
      <c r="L29" s="128" t="str">
        <f>IF(J29&gt;0,VLOOKUP(J29,Meldeformular!$A$10:$AG$109,3),"")</f>
        <v/>
      </c>
      <c r="M29" s="128" t="str">
        <f>IF(J29&gt;0,VLOOKUP(J29,Meldeformular!$A$10:$AG$109,6),"")</f>
        <v/>
      </c>
    </row>
    <row r="30" spans="1:14" ht="15.75" thickBot="1" x14ac:dyDescent="0.3"/>
    <row r="31" spans="1:14" ht="16.5" customHeight="1" thickBot="1" x14ac:dyDescent="0.3">
      <c r="A31">
        <v>11</v>
      </c>
      <c r="B31" s="208" t="s">
        <v>148</v>
      </c>
      <c r="C31" s="209"/>
      <c r="D31" s="210" t="s">
        <v>137</v>
      </c>
      <c r="E31" s="211"/>
      <c r="F31" s="212"/>
      <c r="H31" s="117">
        <v>12</v>
      </c>
      <c r="I31" s="208" t="s">
        <v>149</v>
      </c>
      <c r="J31" s="209"/>
      <c r="K31" s="210" t="s">
        <v>137</v>
      </c>
      <c r="L31" s="211"/>
      <c r="M31" s="212"/>
    </row>
    <row r="32" spans="1:14" ht="16.5" customHeight="1" thickBot="1" x14ac:dyDescent="0.3">
      <c r="B32" s="122" t="s">
        <v>139</v>
      </c>
      <c r="C32" s="119"/>
      <c r="D32" s="123" t="s">
        <v>35</v>
      </c>
      <c r="E32" s="124" t="s">
        <v>36</v>
      </c>
      <c r="F32" s="124" t="s">
        <v>39</v>
      </c>
      <c r="I32" s="122" t="s">
        <v>139</v>
      </c>
      <c r="J32" s="119"/>
      <c r="K32" s="123" t="s">
        <v>35</v>
      </c>
      <c r="L32" s="124" t="s">
        <v>36</v>
      </c>
      <c r="M32" s="124" t="s">
        <v>39</v>
      </c>
    </row>
    <row r="33" spans="1:14" ht="16.5" customHeight="1" thickBot="1" x14ac:dyDescent="0.3">
      <c r="B33" s="129">
        <v>1</v>
      </c>
      <c r="C33" s="126">
        <f t="array" ref="C33">LARGE((Meldeformular!$Z$10:$Z$109=G33)*Meldeformular!$A$10:$A$109,$U$6)</f>
        <v>0</v>
      </c>
      <c r="D33" s="127" t="str">
        <f>IF(C33&gt;0,VLOOKUP(C33,Meldeformular!$A$10:$AG$109,2),"")</f>
        <v/>
      </c>
      <c r="E33" s="128" t="str">
        <f>IF(C33&gt;0,VLOOKUP(C33,Meldeformular!$A$10:$AG$109,3),"")</f>
        <v/>
      </c>
      <c r="F33" s="128" t="str">
        <f>IF(C33&gt;0,VLOOKUP(C33,Meldeformular!$A$10:$AG$109,6),"")</f>
        <v/>
      </c>
      <c r="G33" s="114">
        <v>11</v>
      </c>
      <c r="I33" s="129">
        <v>1</v>
      </c>
      <c r="J33" s="126">
        <f t="array" ref="J33">LARGE((Meldeformular!$Z$10:$Z$109=N33)*Meldeformular!$A$10:$A$109,$U$6)</f>
        <v>0</v>
      </c>
      <c r="K33" s="127" t="str">
        <f>IF(J33&gt;0,VLOOKUP(J33,Meldeformular!$A$10:$AG$109,2),"")</f>
        <v/>
      </c>
      <c r="L33" s="128" t="str">
        <f>IF(J33&gt;0,VLOOKUP(J33,Meldeformular!$A$10:$AG$109,3),"")</f>
        <v/>
      </c>
      <c r="M33" s="128" t="str">
        <f>IF(J33&gt;0,VLOOKUP(J33,Meldeformular!$A$10:$AG$109,6),"")</f>
        <v/>
      </c>
      <c r="N33" s="114">
        <v>12</v>
      </c>
    </row>
    <row r="34" spans="1:14" ht="16.5" customHeight="1" thickBot="1" x14ac:dyDescent="0.3">
      <c r="B34" s="129">
        <v>2</v>
      </c>
      <c r="C34" s="126">
        <f t="array" ref="C34">LARGE((Meldeformular!$Z$10:$Z$109=G33)*Meldeformular!$A$10:$A$109,$U$7)</f>
        <v>0</v>
      </c>
      <c r="D34" s="127" t="str">
        <f>IF(C34&gt;0,VLOOKUP(C34,Meldeformular!$A$10:$AG$109,2),"")</f>
        <v/>
      </c>
      <c r="E34" s="128" t="str">
        <f>IF(C34&gt;0,VLOOKUP(C34,Meldeformular!$A$10:$AG$109,3),"")</f>
        <v/>
      </c>
      <c r="F34" s="128" t="str">
        <f>IF(C34&gt;0,VLOOKUP(C34,Meldeformular!$A$10:$AG$109,6),"")</f>
        <v/>
      </c>
      <c r="I34" s="129">
        <v>2</v>
      </c>
      <c r="J34" s="126">
        <f t="array" ref="J34">LARGE((Meldeformular!$Z$10:$Z$109=N33)*Meldeformular!$A$10:$A$109,$U$7)</f>
        <v>0</v>
      </c>
      <c r="K34" s="127" t="str">
        <f>IF(J34&gt;0,VLOOKUP(J34,Meldeformular!$A$10:$AG$109,2),"")</f>
        <v/>
      </c>
      <c r="L34" s="128" t="str">
        <f>IF(J34&gt;0,VLOOKUP(J34,Meldeformular!$A$10:$AG$109,3),"")</f>
        <v/>
      </c>
      <c r="M34" s="128" t="str">
        <f>IF(J34&gt;0,VLOOKUP(J34,Meldeformular!$A$10:$AG$109,6),"")</f>
        <v/>
      </c>
    </row>
    <row r="35" spans="1:14" ht="15.75" thickBot="1" x14ac:dyDescent="0.3"/>
    <row r="36" spans="1:14" ht="16.5" thickBot="1" x14ac:dyDescent="0.3">
      <c r="A36">
        <v>13</v>
      </c>
      <c r="B36" s="208" t="s">
        <v>150</v>
      </c>
      <c r="C36" s="209"/>
      <c r="D36" s="210" t="s">
        <v>137</v>
      </c>
      <c r="E36" s="211"/>
      <c r="F36" s="212"/>
      <c r="H36" s="117">
        <v>14</v>
      </c>
      <c r="I36" s="208" t="s">
        <v>151</v>
      </c>
      <c r="J36" s="209"/>
      <c r="K36" s="210" t="s">
        <v>137</v>
      </c>
      <c r="L36" s="211"/>
      <c r="M36" s="212"/>
    </row>
    <row r="37" spans="1:14" ht="15.75" thickBot="1" x14ac:dyDescent="0.3">
      <c r="B37" s="122" t="s">
        <v>139</v>
      </c>
      <c r="C37" s="119"/>
      <c r="D37" s="123" t="s">
        <v>35</v>
      </c>
      <c r="E37" s="124" t="s">
        <v>36</v>
      </c>
      <c r="F37" s="124" t="s">
        <v>39</v>
      </c>
      <c r="I37" s="122" t="s">
        <v>139</v>
      </c>
      <c r="J37" s="119"/>
      <c r="K37" s="123" t="s">
        <v>35</v>
      </c>
      <c r="L37" s="124" t="s">
        <v>36</v>
      </c>
      <c r="M37" s="124" t="s">
        <v>39</v>
      </c>
    </row>
    <row r="38" spans="1:14" ht="15.75" thickBot="1" x14ac:dyDescent="0.3">
      <c r="B38" s="129">
        <v>1</v>
      </c>
      <c r="C38" s="126">
        <f t="array" ref="C38">LARGE((Meldeformular!$Z$10:$Z$109=G38)*Meldeformular!$A$10:$A$109,$U$6)</f>
        <v>0</v>
      </c>
      <c r="D38" s="127" t="str">
        <f>IF(C38&gt;0,VLOOKUP(C38,Meldeformular!$A$10:$AG$109,2),"")</f>
        <v/>
      </c>
      <c r="E38" s="128" t="str">
        <f>IF(C38&gt;0,VLOOKUP(C38,Meldeformular!$A$10:$AG$109,3),"")</f>
        <v/>
      </c>
      <c r="F38" s="128" t="str">
        <f>IF(C38&gt;0,VLOOKUP(C38,Meldeformular!$A$10:$AG$109,6),"")</f>
        <v/>
      </c>
      <c r="G38" s="114">
        <v>13</v>
      </c>
      <c r="I38" s="129">
        <v>1</v>
      </c>
      <c r="J38" s="126">
        <f t="array" ref="J38">LARGE((Meldeformular!$Z$10:$Z$109=N38)*Meldeformular!$A$10:$A$109,$U$6)</f>
        <v>0</v>
      </c>
      <c r="K38" s="127" t="str">
        <f>IF(J38&gt;0,VLOOKUP(J38,Meldeformular!$A$10:$AG$109,2),"")</f>
        <v/>
      </c>
      <c r="L38" s="128" t="str">
        <f>IF(J38&gt;0,VLOOKUP(J38,Meldeformular!$A$10:$AG$109,3),"")</f>
        <v/>
      </c>
      <c r="M38" s="128" t="str">
        <f>IF(J38&gt;0,VLOOKUP(J38,Meldeformular!$A$10:$AG$109,6),"")</f>
        <v/>
      </c>
      <c r="N38" s="114">
        <v>14</v>
      </c>
    </row>
    <row r="39" spans="1:14" ht="15.75" thickBot="1" x14ac:dyDescent="0.3">
      <c r="B39" s="129">
        <v>2</v>
      </c>
      <c r="C39" s="126">
        <f t="array" ref="C39">LARGE((Meldeformular!$Z$10:$Z$109=G38)*Meldeformular!$A$10:$A$109,$U$7)</f>
        <v>0</v>
      </c>
      <c r="D39" s="127" t="str">
        <f>IF(C39&gt;0,VLOOKUP(C39,Meldeformular!$A$10:$AG$109,2),"")</f>
        <v/>
      </c>
      <c r="E39" s="128" t="str">
        <f>IF(C39&gt;0,VLOOKUP(C39,Meldeformular!$A$10:$AG$109,3),"")</f>
        <v/>
      </c>
      <c r="F39" s="128" t="str">
        <f>IF(C39&gt;0,VLOOKUP(C39,Meldeformular!$A$10:$AG$109,6),"")</f>
        <v/>
      </c>
      <c r="I39" s="129">
        <v>2</v>
      </c>
      <c r="J39" s="126">
        <f t="array" ref="J39">LARGE((Meldeformular!$Z$10:$Z$109=N38)*Meldeformular!$A$10:$A$109,$U$7)</f>
        <v>0</v>
      </c>
      <c r="K39" s="127" t="str">
        <f>IF(J39&gt;0,VLOOKUP(J39,Meldeformular!$A$10:$AG$109,2),"")</f>
        <v/>
      </c>
      <c r="L39" s="128" t="str">
        <f>IF(J39&gt;0,VLOOKUP(J39,Meldeformular!$A$10:$AG$109,3),"")</f>
        <v/>
      </c>
      <c r="M39" s="128" t="str">
        <f>IF(J39&gt;0,VLOOKUP(J39,Meldeformular!$A$10:$AG$109,6),"")</f>
        <v/>
      </c>
    </row>
    <row r="40" spans="1:14" ht="15.75" thickBot="1" x14ac:dyDescent="0.3"/>
    <row r="41" spans="1:14" ht="16.5" thickBot="1" x14ac:dyDescent="0.3">
      <c r="A41">
        <v>15</v>
      </c>
      <c r="B41" s="208" t="s">
        <v>152</v>
      </c>
      <c r="C41" s="209"/>
      <c r="D41" s="210" t="s">
        <v>137</v>
      </c>
      <c r="E41" s="211"/>
      <c r="F41" s="212"/>
      <c r="H41" s="117">
        <v>16</v>
      </c>
      <c r="I41" s="208" t="s">
        <v>153</v>
      </c>
      <c r="J41" s="209"/>
      <c r="K41" s="210" t="s">
        <v>137</v>
      </c>
      <c r="L41" s="211"/>
      <c r="M41" s="212"/>
    </row>
    <row r="42" spans="1:14" ht="15.75" thickBot="1" x14ac:dyDescent="0.3">
      <c r="B42" s="122" t="s">
        <v>139</v>
      </c>
      <c r="C42" s="119"/>
      <c r="D42" s="123" t="s">
        <v>35</v>
      </c>
      <c r="E42" s="124" t="s">
        <v>36</v>
      </c>
      <c r="F42" s="124" t="s">
        <v>39</v>
      </c>
      <c r="I42" s="122" t="s">
        <v>139</v>
      </c>
      <c r="J42" s="119"/>
      <c r="K42" s="123" t="s">
        <v>35</v>
      </c>
      <c r="L42" s="124" t="s">
        <v>36</v>
      </c>
      <c r="M42" s="124" t="s">
        <v>39</v>
      </c>
    </row>
    <row r="43" spans="1:14" ht="15.75" thickBot="1" x14ac:dyDescent="0.3">
      <c r="B43" s="129">
        <v>1</v>
      </c>
      <c r="C43" s="126">
        <f t="array" ref="C43">LARGE((Meldeformular!$Z$10:$Z$109=G43)*Meldeformular!$A$10:$A$109,$U$6)</f>
        <v>0</v>
      </c>
      <c r="D43" s="127" t="str">
        <f>IF(C43&gt;0,VLOOKUP(C43,Meldeformular!$A$10:$AG$109,2),"")</f>
        <v/>
      </c>
      <c r="E43" s="128" t="str">
        <f>IF(C43&gt;0,VLOOKUP(C43,Meldeformular!$A$10:$AG$109,3),"")</f>
        <v/>
      </c>
      <c r="F43" s="128" t="str">
        <f>IF(C43&gt;0,VLOOKUP(C43,Meldeformular!$A$10:$AG$109,6),"")</f>
        <v/>
      </c>
      <c r="G43" s="114">
        <v>15</v>
      </c>
      <c r="I43" s="129">
        <v>1</v>
      </c>
      <c r="J43" s="126">
        <f t="array" ref="J43">LARGE((Meldeformular!$Z$10:$Z$109=N43)*Meldeformular!$A$10:$A$109,$U$6)</f>
        <v>0</v>
      </c>
      <c r="K43" s="127" t="str">
        <f>IF(J43&gt;0,VLOOKUP(J43,Meldeformular!$A$10:$AG$109,2),"")</f>
        <v/>
      </c>
      <c r="L43" s="128" t="str">
        <f>IF(J43&gt;0,VLOOKUP(J43,Meldeformular!$A$10:$AG$109,3),"")</f>
        <v/>
      </c>
      <c r="M43" s="128" t="str">
        <f>IF(J43&gt;0,VLOOKUP(J43,Meldeformular!$A$10:$AG$109,6),"")</f>
        <v/>
      </c>
      <c r="N43" s="114">
        <v>16</v>
      </c>
    </row>
    <row r="44" spans="1:14" ht="15.75" thickBot="1" x14ac:dyDescent="0.3">
      <c r="B44" s="129">
        <v>2</v>
      </c>
      <c r="C44" s="126">
        <f t="array" ref="C44">LARGE((Meldeformular!$Z$10:$Z$109=G43)*Meldeformular!$A$10:$A$109,$U$7)</f>
        <v>0</v>
      </c>
      <c r="D44" s="127" t="str">
        <f>IF(C44&gt;0,VLOOKUP(C44,Meldeformular!$A$10:$AG$109,2),"")</f>
        <v/>
      </c>
      <c r="E44" s="128" t="str">
        <f>IF(C44&gt;0,VLOOKUP(C44,Meldeformular!$A$10:$AG$109,3),"")</f>
        <v/>
      </c>
      <c r="F44" s="128" t="str">
        <f>IF(C44&gt;0,VLOOKUP(C44,Meldeformular!$A$10:$AG$109,6),"")</f>
        <v/>
      </c>
      <c r="I44" s="129">
        <v>2</v>
      </c>
      <c r="J44" s="126">
        <f t="array" ref="J44">LARGE((Meldeformular!$Z$10:$Z$109=N43)*Meldeformular!$A$10:$A$109,$U$7)</f>
        <v>0</v>
      </c>
      <c r="K44" s="127" t="str">
        <f>IF(J44&gt;0,VLOOKUP(J44,Meldeformular!$A$10:$AG$109,2),"")</f>
        <v/>
      </c>
      <c r="L44" s="128" t="str">
        <f>IF(J44&gt;0,VLOOKUP(J44,Meldeformular!$A$10:$AG$109,3),"")</f>
        <v/>
      </c>
      <c r="M44" s="128" t="str">
        <f>IF(J44&gt;0,VLOOKUP(J44,Meldeformular!$A$10:$AG$109,6),"")</f>
        <v/>
      </c>
    </row>
    <row r="45" spans="1:14" ht="15.75" thickBot="1" x14ac:dyDescent="0.3"/>
    <row r="46" spans="1:14" ht="16.5" thickBot="1" x14ac:dyDescent="0.3">
      <c r="A46">
        <v>17</v>
      </c>
      <c r="B46" s="208" t="s">
        <v>154</v>
      </c>
      <c r="C46" s="209"/>
      <c r="D46" s="210" t="s">
        <v>137</v>
      </c>
      <c r="E46" s="211"/>
      <c r="F46" s="212"/>
      <c r="H46" s="117">
        <v>18</v>
      </c>
      <c r="I46" s="208" t="s">
        <v>155</v>
      </c>
      <c r="J46" s="209"/>
      <c r="K46" s="210" t="s">
        <v>137</v>
      </c>
      <c r="L46" s="211"/>
      <c r="M46" s="212"/>
    </row>
    <row r="47" spans="1:14" ht="15.75" thickBot="1" x14ac:dyDescent="0.3">
      <c r="B47" s="122" t="s">
        <v>139</v>
      </c>
      <c r="C47" s="119"/>
      <c r="D47" s="123" t="s">
        <v>35</v>
      </c>
      <c r="E47" s="124" t="s">
        <v>36</v>
      </c>
      <c r="F47" s="124" t="s">
        <v>39</v>
      </c>
      <c r="I47" s="122" t="s">
        <v>139</v>
      </c>
      <c r="J47" s="119"/>
      <c r="K47" s="123" t="s">
        <v>35</v>
      </c>
      <c r="L47" s="124" t="s">
        <v>36</v>
      </c>
      <c r="M47" s="124" t="s">
        <v>39</v>
      </c>
    </row>
    <row r="48" spans="1:14" ht="15.75" thickBot="1" x14ac:dyDescent="0.3">
      <c r="B48" s="129">
        <v>1</v>
      </c>
      <c r="C48" s="126">
        <f t="array" ref="C48">LARGE((Meldeformular!$Z$10:$Z$109=G48)*Meldeformular!$A$10:$A$109,$U$6)</f>
        <v>0</v>
      </c>
      <c r="D48" s="127" t="str">
        <f>IF(C48&gt;0,VLOOKUP(C48,Meldeformular!$A$10:$AG$109,2),"")</f>
        <v/>
      </c>
      <c r="E48" s="128" t="str">
        <f>IF(C48&gt;0,VLOOKUP(C48,Meldeformular!$A$10:$AG$109,3),"")</f>
        <v/>
      </c>
      <c r="F48" s="128" t="str">
        <f>IF(C48&gt;0,VLOOKUP(C48,Meldeformular!$A$10:$AG$109,6),"")</f>
        <v/>
      </c>
      <c r="G48" s="114">
        <v>17</v>
      </c>
      <c r="I48" s="129">
        <v>1</v>
      </c>
      <c r="J48" s="126">
        <f t="array" ref="J48">LARGE((Meldeformular!$Z$10:$Z$109=N48)*Meldeformular!$A$10:$A$109,$U$6)</f>
        <v>0</v>
      </c>
      <c r="K48" s="127" t="str">
        <f>IF(J48&gt;0,VLOOKUP(J48,Meldeformular!$A$10:$AG$109,2),"")</f>
        <v/>
      </c>
      <c r="L48" s="128" t="str">
        <f>IF(J48&gt;0,VLOOKUP(J48,Meldeformular!$A$10:$AG$109,3),"")</f>
        <v/>
      </c>
      <c r="M48" s="128" t="str">
        <f>IF(J48&gt;0,VLOOKUP(J48,Meldeformular!$A$10:$AG$109,6),"")</f>
        <v/>
      </c>
      <c r="N48" s="114">
        <v>18</v>
      </c>
    </row>
    <row r="49" spans="1:14" ht="15.75" thickBot="1" x14ac:dyDescent="0.3">
      <c r="B49" s="130">
        <v>2</v>
      </c>
      <c r="C49" s="126">
        <f t="array" ref="C49">LARGE((Meldeformular!$Z$10:$Z$109=G48)*Meldeformular!$A$10:$A$109,$U$7)</f>
        <v>0</v>
      </c>
      <c r="D49" s="127" t="str">
        <f>IF(C49&gt;0,VLOOKUP(C49,Meldeformular!$A$10:$AG$109,2),"")</f>
        <v/>
      </c>
      <c r="E49" s="128" t="str">
        <f>IF(C49&gt;0,VLOOKUP(C49,Meldeformular!$A$10:$AG$109,3),"")</f>
        <v/>
      </c>
      <c r="F49" s="128" t="str">
        <f>IF(C49&gt;0,VLOOKUP(C49,Meldeformular!$A$10:$AG$109,6),"")</f>
        <v/>
      </c>
      <c r="I49" s="129">
        <v>2</v>
      </c>
      <c r="J49" s="126">
        <f t="array" ref="J49">LARGE((Meldeformular!$Z$10:$Z$109=N48)*Meldeformular!$A$10:$A$109,$U$7)</f>
        <v>0</v>
      </c>
      <c r="K49" s="127" t="str">
        <f>IF(J49&gt;0,VLOOKUP(J49,Meldeformular!$A$10:$AG$109,2),"")</f>
        <v/>
      </c>
      <c r="L49" s="128" t="str">
        <f>IF(J49&gt;0,VLOOKUP(J49,Meldeformular!$A$10:$AG$109,3),"")</f>
        <v/>
      </c>
      <c r="M49" s="128" t="str">
        <f>IF(J49&gt;0,VLOOKUP(J49,Meldeformular!$A$10:$AG$109,6),"")</f>
        <v/>
      </c>
    </row>
    <row r="50" spans="1:14" ht="15.75" thickBot="1" x14ac:dyDescent="0.3"/>
    <row r="51" spans="1:14" ht="16.5" thickBot="1" x14ac:dyDescent="0.3">
      <c r="A51">
        <v>19</v>
      </c>
      <c r="B51" s="208" t="s">
        <v>156</v>
      </c>
      <c r="C51" s="209"/>
      <c r="D51" s="210" t="s">
        <v>137</v>
      </c>
      <c r="E51" s="211"/>
      <c r="F51" s="212"/>
      <c r="H51" s="117">
        <v>20</v>
      </c>
      <c r="I51" s="208" t="s">
        <v>157</v>
      </c>
      <c r="J51" s="209"/>
      <c r="K51" s="210" t="s">
        <v>137</v>
      </c>
      <c r="L51" s="211"/>
      <c r="M51" s="212"/>
    </row>
    <row r="52" spans="1:14" ht="15.75" thickBot="1" x14ac:dyDescent="0.3">
      <c r="B52" s="122" t="s">
        <v>139</v>
      </c>
      <c r="C52" s="119"/>
      <c r="D52" s="123" t="s">
        <v>35</v>
      </c>
      <c r="E52" s="124" t="s">
        <v>36</v>
      </c>
      <c r="F52" s="124" t="s">
        <v>39</v>
      </c>
      <c r="I52" s="122" t="s">
        <v>139</v>
      </c>
      <c r="J52" s="119"/>
      <c r="K52" s="123" t="s">
        <v>35</v>
      </c>
      <c r="L52" s="124" t="s">
        <v>36</v>
      </c>
      <c r="M52" s="124" t="s">
        <v>39</v>
      </c>
    </row>
    <row r="53" spans="1:14" ht="15.75" thickBot="1" x14ac:dyDescent="0.3">
      <c r="B53" s="129">
        <v>1</v>
      </c>
      <c r="C53" s="126">
        <f t="array" ref="C53">LARGE((Meldeformular!$Z$10:$Z$109=G53)*Meldeformular!$A$10:$A$109,$U$6)</f>
        <v>0</v>
      </c>
      <c r="D53" s="127" t="str">
        <f>IF(C53&gt;0,VLOOKUP(C53,Meldeformular!$A$10:$AG$109,2),"")</f>
        <v/>
      </c>
      <c r="E53" s="128" t="str">
        <f>IF(C53&gt;0,VLOOKUP(C53,Meldeformular!$A$10:$AG$109,3),"")</f>
        <v/>
      </c>
      <c r="F53" s="128" t="str">
        <f>IF(C53&gt;0,VLOOKUP(C53,Meldeformular!$A$10:$AG$109,6),"")</f>
        <v/>
      </c>
      <c r="G53" s="114">
        <v>19</v>
      </c>
      <c r="I53" s="129">
        <v>1</v>
      </c>
      <c r="J53" s="126">
        <f t="array" ref="J53">LARGE((Meldeformular!$Z$10:$Z$109=N53)*Meldeformular!$A$10:$A$109,$U$6)</f>
        <v>0</v>
      </c>
      <c r="K53" s="127" t="str">
        <f>IF(J53&gt;0,VLOOKUP(J53,Meldeformular!$A$10:$AG$109,2),"")</f>
        <v/>
      </c>
      <c r="L53" s="128" t="str">
        <f>IF(J53&gt;0,VLOOKUP(J53,Meldeformular!$A$10:$AG$109,3),"")</f>
        <v/>
      </c>
      <c r="M53" s="128" t="str">
        <f>IF(J53&gt;0,VLOOKUP(J53,Meldeformular!$A$10:$AG$109,6),"")</f>
        <v/>
      </c>
      <c r="N53" s="114">
        <v>20</v>
      </c>
    </row>
    <row r="54" spans="1:14" ht="15.75" thickBot="1" x14ac:dyDescent="0.3">
      <c r="B54" s="129">
        <v>2</v>
      </c>
      <c r="C54" s="126">
        <f t="array" ref="C54">LARGE((Meldeformular!$Z$10:$Z$109=G53)*Meldeformular!$A$10:$A$109,$U$7)</f>
        <v>0</v>
      </c>
      <c r="D54" s="127" t="str">
        <f>IF(C54&gt;0,VLOOKUP(C54,Meldeformular!$A$10:$AG$109,2),"")</f>
        <v/>
      </c>
      <c r="E54" s="128" t="str">
        <f>IF(C54&gt;0,VLOOKUP(C54,Meldeformular!$A$10:$AG$109,3),"")</f>
        <v/>
      </c>
      <c r="F54" s="128" t="str">
        <f>IF(C54&gt;0,VLOOKUP(C54,Meldeformular!$A$10:$AG$109,6),"")</f>
        <v/>
      </c>
      <c r="I54" s="129">
        <v>2</v>
      </c>
      <c r="J54" s="126">
        <f t="array" ref="J54">LARGE((Meldeformular!$Z$10:$Z$109=N53)*Meldeformular!$A$10:$A$109,$U$7)</f>
        <v>0</v>
      </c>
      <c r="K54" s="127" t="str">
        <f>IF(J54&gt;0,VLOOKUP(J54,Meldeformular!$A$10:$AG$109,2),"")</f>
        <v/>
      </c>
      <c r="L54" s="128" t="str">
        <f>IF(J54&gt;0,VLOOKUP(J54,Meldeformular!$A$10:$AG$109,3),"")</f>
        <v/>
      </c>
      <c r="M54" s="128" t="str">
        <f>IF(J54&gt;0,VLOOKUP(J54,Meldeformular!$A$10:$AG$109,6),"")</f>
        <v/>
      </c>
    </row>
    <row r="55" spans="1:14" ht="15.75" thickBot="1" x14ac:dyDescent="0.3"/>
    <row r="56" spans="1:14" ht="16.5" thickBot="1" x14ac:dyDescent="0.3">
      <c r="A56">
        <v>21</v>
      </c>
      <c r="B56" s="208" t="s">
        <v>158</v>
      </c>
      <c r="C56" s="209"/>
      <c r="D56" s="210" t="s">
        <v>137</v>
      </c>
      <c r="E56" s="211"/>
      <c r="F56" s="212"/>
      <c r="H56" s="117">
        <v>22</v>
      </c>
      <c r="I56" s="208" t="s">
        <v>159</v>
      </c>
      <c r="J56" s="209"/>
      <c r="K56" s="210" t="s">
        <v>137</v>
      </c>
      <c r="L56" s="211"/>
      <c r="M56" s="212"/>
    </row>
    <row r="57" spans="1:14" ht="15.75" thickBot="1" x14ac:dyDescent="0.3">
      <c r="B57" s="122" t="s">
        <v>139</v>
      </c>
      <c r="C57" s="119"/>
      <c r="D57" s="123" t="s">
        <v>35</v>
      </c>
      <c r="E57" s="124" t="s">
        <v>36</v>
      </c>
      <c r="F57" s="124" t="s">
        <v>39</v>
      </c>
      <c r="I57" s="122" t="s">
        <v>139</v>
      </c>
      <c r="J57" s="119"/>
      <c r="K57" s="123" t="s">
        <v>35</v>
      </c>
      <c r="L57" s="124" t="s">
        <v>36</v>
      </c>
      <c r="M57" s="124" t="s">
        <v>39</v>
      </c>
    </row>
    <row r="58" spans="1:14" ht="15.75" thickBot="1" x14ac:dyDescent="0.3">
      <c r="B58" s="129">
        <v>1</v>
      </c>
      <c r="C58" s="126">
        <f t="array" ref="C58">LARGE((Meldeformular!$Z$10:$Z$109=G58)*Meldeformular!$A$10:$A$109,$U$6)</f>
        <v>0</v>
      </c>
      <c r="D58" s="127" t="str">
        <f>IF(C58&gt;0,VLOOKUP(C58,Meldeformular!$A$10:$AG$109,2),"")</f>
        <v/>
      </c>
      <c r="E58" s="128" t="str">
        <f>IF(C58&gt;0,VLOOKUP(C58,Meldeformular!$A$10:$AG$109,3),"")</f>
        <v/>
      </c>
      <c r="F58" s="128" t="str">
        <f>IF(C58&gt;0,VLOOKUP(C58,Meldeformular!$A$10:$AG$109,6),"")</f>
        <v/>
      </c>
      <c r="G58" s="114">
        <v>21</v>
      </c>
      <c r="I58" s="129">
        <v>1</v>
      </c>
      <c r="J58" s="126">
        <f t="array" ref="J58">LARGE((Meldeformular!$Z$10:$Z$109=N58)*Meldeformular!$A$10:$A$109,$U$6)</f>
        <v>0</v>
      </c>
      <c r="K58" s="127" t="str">
        <f>IF(J58&gt;0,VLOOKUP(J58,Meldeformular!$A$10:$AG$109,2),"")</f>
        <v/>
      </c>
      <c r="L58" s="128" t="str">
        <f>IF(J58&gt;0,VLOOKUP(J58,Meldeformular!$A$10:$AG$109,3),"")</f>
        <v/>
      </c>
      <c r="M58" s="128" t="str">
        <f>IF(J58&gt;0,VLOOKUP(J58,Meldeformular!$A$10:$AG$109,6),"")</f>
        <v/>
      </c>
      <c r="N58" s="114">
        <v>22</v>
      </c>
    </row>
    <row r="59" spans="1:14" ht="15.75" thickBot="1" x14ac:dyDescent="0.3">
      <c r="B59" s="129">
        <v>2</v>
      </c>
      <c r="C59" s="126">
        <f t="array" ref="C59">LARGE((Meldeformular!$Z$10:$Z$109=G58)*Meldeformular!$A$10:$A$109,$U$7)</f>
        <v>0</v>
      </c>
      <c r="D59" s="127" t="str">
        <f>IF(C59&gt;0,VLOOKUP(C59,Meldeformular!$A$10:$AG$109,2),"")</f>
        <v/>
      </c>
      <c r="E59" s="128" t="str">
        <f>IF(C59&gt;0,VLOOKUP(C59,Meldeformular!$A$10:$AG$109,3),"")</f>
        <v/>
      </c>
      <c r="F59" s="128" t="str">
        <f>IF(C59&gt;0,VLOOKUP(C59,Meldeformular!$A$10:$AG$109,6),"")</f>
        <v/>
      </c>
      <c r="I59" s="129">
        <v>2</v>
      </c>
      <c r="J59" s="126">
        <f t="array" ref="J59">LARGE((Meldeformular!$Z$10:$Z$109=N58)*Meldeformular!$A$10:$A$109,$U$7)</f>
        <v>0</v>
      </c>
      <c r="K59" s="127" t="str">
        <f>IF(J59&gt;0,VLOOKUP(J59,Meldeformular!$A$10:$AG$109,2),"")</f>
        <v/>
      </c>
      <c r="L59" s="128" t="str">
        <f>IF(J59&gt;0,VLOOKUP(J59,Meldeformular!$A$10:$AG$109,3),"")</f>
        <v/>
      </c>
      <c r="M59" s="128" t="str">
        <f>IF(J59&gt;0,VLOOKUP(J59,Meldeformular!$A$10:$AG$109,6),"")</f>
        <v/>
      </c>
    </row>
    <row r="60" spans="1:14" ht="15.75" thickBot="1" x14ac:dyDescent="0.3"/>
    <row r="61" spans="1:14" ht="16.5" thickBot="1" x14ac:dyDescent="0.3">
      <c r="A61">
        <v>23</v>
      </c>
      <c r="B61" s="208" t="s">
        <v>160</v>
      </c>
      <c r="C61" s="209"/>
      <c r="D61" s="210" t="s">
        <v>137</v>
      </c>
      <c r="E61" s="211"/>
      <c r="F61" s="212"/>
      <c r="H61" s="117">
        <v>24</v>
      </c>
      <c r="I61" s="208" t="s">
        <v>161</v>
      </c>
      <c r="J61" s="209"/>
      <c r="K61" s="210" t="s">
        <v>137</v>
      </c>
      <c r="L61" s="211"/>
      <c r="M61" s="212"/>
    </row>
    <row r="62" spans="1:14" ht="15.75" thickBot="1" x14ac:dyDescent="0.3">
      <c r="B62" s="122" t="s">
        <v>139</v>
      </c>
      <c r="C62" s="119"/>
      <c r="D62" s="123" t="s">
        <v>35</v>
      </c>
      <c r="E62" s="124" t="s">
        <v>36</v>
      </c>
      <c r="F62" s="124" t="s">
        <v>39</v>
      </c>
      <c r="I62" s="122" t="s">
        <v>139</v>
      </c>
      <c r="J62" s="119"/>
      <c r="K62" s="123" t="s">
        <v>35</v>
      </c>
      <c r="L62" s="124" t="s">
        <v>36</v>
      </c>
      <c r="M62" s="124" t="s">
        <v>39</v>
      </c>
    </row>
    <row r="63" spans="1:14" ht="15.75" thickBot="1" x14ac:dyDescent="0.3">
      <c r="B63" s="129">
        <v>1</v>
      </c>
      <c r="C63" s="126">
        <f t="array" ref="C63">LARGE((Meldeformular!$Z$10:$Z$109=G63)*Meldeformular!$A$10:$A$109,$U$6)</f>
        <v>0</v>
      </c>
      <c r="D63" s="127" t="str">
        <f>IF(C63&gt;0,VLOOKUP(C63,Meldeformular!$A$10:$AG$109,2),"")</f>
        <v/>
      </c>
      <c r="E63" s="128" t="str">
        <f>IF(C63&gt;0,VLOOKUP(C63,Meldeformular!$A$10:$AG$109,3),"")</f>
        <v/>
      </c>
      <c r="F63" s="128" t="str">
        <f>IF(C63&gt;0,VLOOKUP(C63,Meldeformular!$A$10:$AG$109,6),"")</f>
        <v/>
      </c>
      <c r="G63" s="114">
        <v>23</v>
      </c>
      <c r="I63" s="129">
        <v>1</v>
      </c>
      <c r="J63" s="126">
        <f t="array" ref="J63">LARGE((Meldeformular!$Z$10:$Z$109=N63)*Meldeformular!$A$10:$A$109,$U$6)</f>
        <v>0</v>
      </c>
      <c r="K63" s="127" t="str">
        <f>IF(J63&gt;0,VLOOKUP(J63,Meldeformular!$A$10:$AG$109,2),"")</f>
        <v/>
      </c>
      <c r="L63" s="128" t="str">
        <f>IF(J63&gt;0,VLOOKUP(J63,Meldeformular!$A$10:$AG$109,3),"")</f>
        <v/>
      </c>
      <c r="M63" s="128" t="str">
        <f>IF(J63&gt;0,VLOOKUP(J63,Meldeformular!$A$10:$AG$109,6),"")</f>
        <v/>
      </c>
      <c r="N63" s="114">
        <v>24</v>
      </c>
    </row>
    <row r="64" spans="1:14" ht="15.75" thickBot="1" x14ac:dyDescent="0.3">
      <c r="B64" s="129">
        <v>2</v>
      </c>
      <c r="C64" s="126">
        <f t="array" ref="C64">LARGE((Meldeformular!$Z$10:$Z$109=G63)*Meldeformular!$A$10:$A$109,$U$7)</f>
        <v>0</v>
      </c>
      <c r="D64" s="127" t="str">
        <f>IF(C64&gt;0,VLOOKUP(C64,Meldeformular!$A$10:$AG$109,2),"")</f>
        <v/>
      </c>
      <c r="E64" s="128" t="str">
        <f>IF(C64&gt;0,VLOOKUP(C64,Meldeformular!$A$10:$AG$109,3),"")</f>
        <v/>
      </c>
      <c r="F64" s="128" t="str">
        <f>IF(C64&gt;0,VLOOKUP(C64,Meldeformular!$A$10:$AG$109,6),"")</f>
        <v/>
      </c>
      <c r="I64" s="129">
        <v>2</v>
      </c>
      <c r="J64" s="126">
        <f t="array" ref="J64">LARGE((Meldeformular!$Z$10:$Z$109=N63)*Meldeformular!$A$10:$A$109,$U$7)</f>
        <v>0</v>
      </c>
      <c r="K64" s="127" t="str">
        <f>IF(J64&gt;0,VLOOKUP(J64,Meldeformular!$A$10:$AG$109,2),"")</f>
        <v/>
      </c>
      <c r="L64" s="128" t="str">
        <f>IF(J64&gt;0,VLOOKUP(J64,Meldeformular!$A$10:$AG$109,3),"")</f>
        <v/>
      </c>
      <c r="M64" s="128" t="str">
        <f>IF(J64&gt;0,VLOOKUP(J64,Meldeformular!$A$10:$AG$109,6),"")</f>
        <v/>
      </c>
    </row>
  </sheetData>
  <sheetProtection algorithmName="SHA-512" hashValue="X+g4NIROUZ5akCnwYkzBFCWGo1CV+OyMFxcCpDrPntEXo3KfI4LO9cYw2uTF79gGCGxmGeDuq/cASNHELlhksw==" saltValue="GLdimBvsz1eu9HxQPox32g==" spinCount="100000" sheet="1" selectLockedCells="1"/>
  <mergeCells count="51">
    <mergeCell ref="B61:C61"/>
    <mergeCell ref="D61:F61"/>
    <mergeCell ref="I61:J61"/>
    <mergeCell ref="K61:M61"/>
    <mergeCell ref="B51:C51"/>
    <mergeCell ref="D51:F51"/>
    <mergeCell ref="I51:J51"/>
    <mergeCell ref="K51:M51"/>
    <mergeCell ref="B56:C56"/>
    <mergeCell ref="D56:F56"/>
    <mergeCell ref="I56:J56"/>
    <mergeCell ref="K56:M56"/>
    <mergeCell ref="B41:C41"/>
    <mergeCell ref="D41:F41"/>
    <mergeCell ref="I41:J41"/>
    <mergeCell ref="K41:M41"/>
    <mergeCell ref="B46:C46"/>
    <mergeCell ref="D46:F46"/>
    <mergeCell ref="I46:J46"/>
    <mergeCell ref="K46:M46"/>
    <mergeCell ref="B31:C31"/>
    <mergeCell ref="D31:F31"/>
    <mergeCell ref="I31:J31"/>
    <mergeCell ref="K31:M31"/>
    <mergeCell ref="B36:C36"/>
    <mergeCell ref="D36:F36"/>
    <mergeCell ref="I36:J36"/>
    <mergeCell ref="K36:M36"/>
    <mergeCell ref="B21:C21"/>
    <mergeCell ref="D21:F21"/>
    <mergeCell ref="I21:J21"/>
    <mergeCell ref="K21:M21"/>
    <mergeCell ref="B26:C26"/>
    <mergeCell ref="D26:F26"/>
    <mergeCell ref="I26:J26"/>
    <mergeCell ref="K26:M26"/>
    <mergeCell ref="B11:C11"/>
    <mergeCell ref="D11:F11"/>
    <mergeCell ref="I11:J11"/>
    <mergeCell ref="K11:M11"/>
    <mergeCell ref="B16:C16"/>
    <mergeCell ref="D16:F16"/>
    <mergeCell ref="I16:J16"/>
    <mergeCell ref="K16:M16"/>
    <mergeCell ref="B1:M1"/>
    <mergeCell ref="B2:M2"/>
    <mergeCell ref="D4:M4"/>
    <mergeCell ref="B6:C6"/>
    <mergeCell ref="D6:F6"/>
    <mergeCell ref="I6:J6"/>
    <mergeCell ref="K6:M6"/>
  </mergeCells>
  <dataValidations count="1">
    <dataValidation showDropDown="1" showInputMessage="1" showErrorMessage="1" sqref="J8:M9 J48:M49 C53:F54 J38:M39 C48:F49 J43:M44 C38:F39 J33:M34 J23:M24 J28:M29 J18:M19 C43:F44 J13:M14 C33:F34 C28:F29 C23:F24 C18:F19 C13:F14 C63:F64 C58:F59 J53:M54 J58:M59 C8:F9 J63:M64" xr:uid="{00000000-0002-0000-0500-000000000000}"/>
  </dataValidation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Footer>&amp;LBenjamin Fischer&amp;Ctechnik.einrad@gmail.com&amp;R&amp;A / 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6"/>
  <sheetViews>
    <sheetView workbookViewId="0">
      <selection activeCell="E7" sqref="E7"/>
    </sheetView>
  </sheetViews>
  <sheetFormatPr baseColWidth="10" defaultColWidth="10.85546875" defaultRowHeight="15" x14ac:dyDescent="0.25"/>
  <cols>
    <col min="1" max="1" width="13" customWidth="1"/>
    <col min="2" max="3" width="20.7109375" customWidth="1"/>
    <col min="4" max="4" width="5.7109375" customWidth="1"/>
    <col min="5" max="5" width="48.85546875" customWidth="1"/>
    <col min="6" max="6" width="10.85546875" hidden="1" customWidth="1"/>
  </cols>
  <sheetData>
    <row r="1" spans="1:6" ht="38.1" customHeight="1" x14ac:dyDescent="0.25">
      <c r="A1" s="183" t="str">
        <f>'allg. Daten'!A1</f>
        <v>Württembergische Meisterschaft und Edelweiß-Cup</v>
      </c>
      <c r="B1" s="187"/>
      <c r="C1" s="187"/>
      <c r="D1" s="187"/>
      <c r="E1" s="187"/>
    </row>
    <row r="2" spans="1:6" ht="38.1" customHeight="1" x14ac:dyDescent="0.25">
      <c r="A2" s="185">
        <f>'allg. Daten'!B2</f>
        <v>45402</v>
      </c>
      <c r="B2" s="185"/>
      <c r="C2" s="185"/>
      <c r="D2" s="185"/>
      <c r="E2" s="185"/>
    </row>
    <row r="3" spans="1:6" ht="9.9499999999999993" customHeight="1" x14ac:dyDescent="0.25">
      <c r="A3" s="18"/>
      <c r="B3" s="18"/>
      <c r="C3" s="18"/>
      <c r="D3" s="18"/>
      <c r="E3" s="18"/>
    </row>
    <row r="4" spans="1:6" ht="38.1" customHeight="1" x14ac:dyDescent="0.35">
      <c r="A4" s="19" t="s">
        <v>28</v>
      </c>
      <c r="B4" s="195" t="str">
        <f>'allg. Daten'!C6</f>
        <v>Vereinsname</v>
      </c>
      <c r="C4" s="196"/>
      <c r="D4" s="196"/>
      <c r="E4" s="196"/>
    </row>
    <row r="5" spans="1:6" ht="18.75" x14ac:dyDescent="0.25">
      <c r="A5" s="6"/>
      <c r="B5" s="110"/>
      <c r="C5" s="110"/>
      <c r="D5" s="110"/>
      <c r="E5" s="110"/>
    </row>
    <row r="6" spans="1:6" x14ac:dyDescent="0.25">
      <c r="A6" s="28"/>
      <c r="B6" s="29" t="s">
        <v>35</v>
      </c>
      <c r="C6" s="29" t="s">
        <v>36</v>
      </c>
      <c r="D6" s="111" t="s">
        <v>39</v>
      </c>
      <c r="E6" s="111" t="s">
        <v>162</v>
      </c>
      <c r="F6" t="s">
        <v>97</v>
      </c>
    </row>
    <row r="7" spans="1:6" x14ac:dyDescent="0.25">
      <c r="A7" s="63">
        <f t="array" ref="A7">LARGE((Meldeformular!$AA$10:$AA$109=$F$6)*Meldeformular!$A$10:$A$109,1)</f>
        <v>0</v>
      </c>
      <c r="B7" s="112" t="str">
        <f>IF(A7&gt;0,VLOOKUP(A7,Meldeformular!$A$10:$AG$109,2),"")</f>
        <v/>
      </c>
      <c r="C7" s="112" t="str">
        <f>IF(A7&gt;0,VLOOKUP(A7,Meldeformular!$A$10:$AG$109,3),"")</f>
        <v/>
      </c>
      <c r="D7" s="67" t="str">
        <f>IF(A7&gt;0,VLOOKUP(A7,Meldeformular!$A$10:$AG$109,6),"")</f>
        <v/>
      </c>
      <c r="E7" s="68"/>
    </row>
    <row r="8" spans="1:6" x14ac:dyDescent="0.25">
      <c r="A8" s="63">
        <f t="array" ref="A8">LARGE((Meldeformular!$AA$10:$AA$109=$F$6)*Meldeformular!$A$10:$A$109,2)</f>
        <v>0</v>
      </c>
      <c r="B8" s="112" t="str">
        <f>IF(A8&gt;0,VLOOKUP(A8,Meldeformular!$A$10:$AG$109,2),"")</f>
        <v/>
      </c>
      <c r="C8" s="112" t="str">
        <f>IF(A8&gt;0,VLOOKUP(A8,Meldeformular!$A$10:$AG$109,3),"")</f>
        <v/>
      </c>
      <c r="D8" s="67" t="str">
        <f>IF(A8&gt;0,VLOOKUP(A8,Meldeformular!$A$10:$AG$109,6),"")</f>
        <v/>
      </c>
      <c r="E8" s="68"/>
    </row>
    <row r="9" spans="1:6" x14ac:dyDescent="0.25">
      <c r="A9" s="63">
        <f t="array" ref="A9">LARGE((Meldeformular!$AA$10:$AA$109=$F$6)*Meldeformular!$A$10:$A$109,3)</f>
        <v>0</v>
      </c>
      <c r="B9" s="112" t="str">
        <f>IF(A9&gt;0,VLOOKUP(A9,Meldeformular!$A$10:$AG$109,2),"")</f>
        <v/>
      </c>
      <c r="C9" s="112" t="str">
        <f>IF(A9&gt;0,VLOOKUP(A9,Meldeformular!$A$10:$AG$109,3),"")</f>
        <v/>
      </c>
      <c r="D9" s="67" t="str">
        <f>IF(A9&gt;0,VLOOKUP(A9,Meldeformular!$A$10:$AG$109,6),"")</f>
        <v/>
      </c>
      <c r="E9" s="68"/>
    </row>
    <row r="10" spans="1:6" x14ac:dyDescent="0.25">
      <c r="A10" s="63">
        <f t="array" ref="A10">LARGE((Meldeformular!$AA$10:$AA$109=$F$6)*Meldeformular!$A$10:$A$109,4)</f>
        <v>0</v>
      </c>
      <c r="B10" s="112" t="str">
        <f>IF(A10&gt;0,VLOOKUP(A10,Meldeformular!$A$10:$AG$109,2),"")</f>
        <v/>
      </c>
      <c r="C10" s="112" t="str">
        <f>IF(A10&gt;0,VLOOKUP(A10,Meldeformular!$A$10:$AG$109,3),"")</f>
        <v/>
      </c>
      <c r="D10" s="67" t="str">
        <f>IF(A10&gt;0,VLOOKUP(A10,Meldeformular!$A$10:$AG$109,6),"")</f>
        <v/>
      </c>
      <c r="E10" s="68"/>
    </row>
    <row r="11" spans="1:6" x14ac:dyDescent="0.25">
      <c r="A11" s="63">
        <f t="array" ref="A11">LARGE((Meldeformular!$AA$10:$AA$109=$F$6)*Meldeformular!$A$10:$A$109,5)</f>
        <v>0</v>
      </c>
      <c r="B11" s="112" t="str">
        <f>IF(A11&gt;0,VLOOKUP(A11,Meldeformular!$A$10:$AG$109,2),"")</f>
        <v/>
      </c>
      <c r="C11" s="112" t="str">
        <f>IF(A11&gt;0,VLOOKUP(A11,Meldeformular!$A$10:$AG$109,3),"")</f>
        <v/>
      </c>
      <c r="D11" s="67" t="str">
        <f>IF(A11&gt;0,VLOOKUP(A11,Meldeformular!$A$10:$AG$109,6),"")</f>
        <v/>
      </c>
      <c r="E11" s="68"/>
    </row>
    <row r="12" spans="1:6" x14ac:dyDescent="0.25">
      <c r="A12" s="63">
        <f t="array" ref="A12">LARGE((Meldeformular!$AA$10:$AA$109=$F$6)*Meldeformular!$A$10:$A$109,6)</f>
        <v>0</v>
      </c>
      <c r="B12" s="112" t="str">
        <f>IF(A12&gt;0,VLOOKUP(A12,Meldeformular!$A$10:$AG$109,2),"")</f>
        <v/>
      </c>
      <c r="C12" s="112" t="str">
        <f>IF(A12&gt;0,VLOOKUP(A12,Meldeformular!$A$10:$AG$109,3),"")</f>
        <v/>
      </c>
      <c r="D12" s="67" t="str">
        <f>IF(A12&gt;0,VLOOKUP(A12,Meldeformular!$A$10:$AG$109,6),"")</f>
        <v/>
      </c>
      <c r="E12" s="68"/>
    </row>
    <row r="13" spans="1:6" x14ac:dyDescent="0.25">
      <c r="A13" s="63">
        <f t="array" ref="A13">LARGE((Meldeformular!$AA$10:$AA$109=$F$6)*Meldeformular!$A$10:$A$109,7)</f>
        <v>0</v>
      </c>
      <c r="B13" s="112" t="str">
        <f>IF(A13&gt;0,VLOOKUP(A13,Meldeformular!$A$10:$AG$109,2),"")</f>
        <v/>
      </c>
      <c r="C13" s="112" t="str">
        <f>IF(A13&gt;0,VLOOKUP(A13,Meldeformular!$A$10:$AG$109,3),"")</f>
        <v/>
      </c>
      <c r="D13" s="67" t="str">
        <f>IF(A13&gt;0,VLOOKUP(A13,Meldeformular!$A$10:$AG$109,6),"")</f>
        <v/>
      </c>
      <c r="E13" s="68"/>
    </row>
    <row r="14" spans="1:6" x14ac:dyDescent="0.25">
      <c r="A14" s="63">
        <f t="array" ref="A14">LARGE((Meldeformular!$AA$10:$AA$109=$F$6)*Meldeformular!$A$10:$A$109,8)</f>
        <v>0</v>
      </c>
      <c r="B14" s="112" t="str">
        <f>IF(A14&gt;0,VLOOKUP(A14,Meldeformular!$A$10:$AG$109,2),"")</f>
        <v/>
      </c>
      <c r="C14" s="112" t="str">
        <f>IF(A14&gt;0,VLOOKUP(A14,Meldeformular!$A$10:$AG$109,3),"")</f>
        <v/>
      </c>
      <c r="D14" s="67" t="str">
        <f>IF(A14&gt;0,VLOOKUP(A14,Meldeformular!$A$10:$AG$109,6),"")</f>
        <v/>
      </c>
      <c r="E14" s="68"/>
    </row>
    <row r="15" spans="1:6" x14ac:dyDescent="0.25">
      <c r="A15" s="63">
        <f t="array" ref="A15">LARGE((Meldeformular!$AA$10:$AA$109=$F$6)*Meldeformular!$A$10:$A$109,9)</f>
        <v>0</v>
      </c>
      <c r="B15" s="112" t="str">
        <f>IF(A15&gt;0,VLOOKUP(A15,Meldeformular!$A$10:$AG$109,2),"")</f>
        <v/>
      </c>
      <c r="C15" s="112" t="str">
        <f>IF(A15&gt;0,VLOOKUP(A15,Meldeformular!$A$10:$AG$109,3),"")</f>
        <v/>
      </c>
      <c r="D15" s="67" t="str">
        <f>IF(A15&gt;0,VLOOKUP(A15,Meldeformular!$A$10:$AG$109,6),"")</f>
        <v/>
      </c>
      <c r="E15" s="68"/>
    </row>
    <row r="16" spans="1:6" x14ac:dyDescent="0.25">
      <c r="A16" s="63">
        <f t="array" ref="A16">LARGE((Meldeformular!$AA$10:$AA$109=$F$6)*Meldeformular!$A$10:$A$109,10)</f>
        <v>0</v>
      </c>
      <c r="B16" s="112" t="str">
        <f>IF(A16&gt;0,VLOOKUP(A16,Meldeformular!$A$10:$AG$109,2),"")</f>
        <v/>
      </c>
      <c r="C16" s="112" t="str">
        <f>IF(A16&gt;0,VLOOKUP(A16,Meldeformular!$A$10:$AG$109,3),"")</f>
        <v/>
      </c>
      <c r="D16" s="67" t="str">
        <f>IF(A16&gt;0,VLOOKUP(A16,Meldeformular!$A$10:$AG$109,6),"")</f>
        <v/>
      </c>
      <c r="E16" s="68"/>
    </row>
    <row r="17" spans="1:5" x14ac:dyDescent="0.25">
      <c r="A17" s="63">
        <f t="array" ref="A17">LARGE((Meldeformular!$AA$10:$AA$109=$F$6)*Meldeformular!$A$10:$A$109,11)</f>
        <v>0</v>
      </c>
      <c r="B17" s="112" t="str">
        <f>IF(A17&gt;0,VLOOKUP(A17,Meldeformular!$A$10:$AG$109,2),"")</f>
        <v/>
      </c>
      <c r="C17" s="112" t="str">
        <f>IF(A17&gt;0,VLOOKUP(A17,Meldeformular!$A$10:$AG$109,3),"")</f>
        <v/>
      </c>
      <c r="D17" s="67" t="str">
        <f>IF(A17&gt;0,VLOOKUP(A17,Meldeformular!$A$10:$AG$109,6),"")</f>
        <v/>
      </c>
      <c r="E17" s="68"/>
    </row>
    <row r="18" spans="1:5" x14ac:dyDescent="0.25">
      <c r="A18" s="63">
        <f t="array" ref="A18">LARGE((Meldeformular!$AA$10:$AA$109=$F$6)*Meldeformular!$A$10:$A$109,12)</f>
        <v>0</v>
      </c>
      <c r="B18" s="112" t="str">
        <f>IF(A18&gt;0,VLOOKUP(A18,Meldeformular!$A$10:$AG$109,2),"")</f>
        <v/>
      </c>
      <c r="C18" s="112" t="str">
        <f>IF(A18&gt;0,VLOOKUP(A18,Meldeformular!$A$10:$AG$109,3),"")</f>
        <v/>
      </c>
      <c r="D18" s="67" t="str">
        <f>IF(A18&gt;0,VLOOKUP(A18,Meldeformular!$A$10:$AG$109,6),"")</f>
        <v/>
      </c>
      <c r="E18" s="68"/>
    </row>
    <row r="19" spans="1:5" x14ac:dyDescent="0.25">
      <c r="A19" s="63">
        <f t="array" ref="A19">LARGE((Meldeformular!$AA$10:$AA$109=$F$6)*Meldeformular!$A$10:$A$109,13)</f>
        <v>0</v>
      </c>
      <c r="B19" s="112" t="str">
        <f>IF(A19&gt;0,VLOOKUP(A19,Meldeformular!$A$10:$AG$109,2),"")</f>
        <v/>
      </c>
      <c r="C19" s="112" t="str">
        <f>IF(A19&gt;0,VLOOKUP(A19,Meldeformular!$A$10:$AG$109,3),"")</f>
        <v/>
      </c>
      <c r="D19" s="67" t="str">
        <f>IF(A19&gt;0,VLOOKUP(A19,Meldeformular!$A$10:$AG$109,6),"")</f>
        <v/>
      </c>
      <c r="E19" s="68"/>
    </row>
    <row r="20" spans="1:5" x14ac:dyDescent="0.25">
      <c r="A20" s="63">
        <f t="array" ref="A20">LARGE((Meldeformular!$AA$10:$AA$109=$F$6)*Meldeformular!$A$10:$A$109,14)</f>
        <v>0</v>
      </c>
      <c r="B20" s="112" t="str">
        <f>IF(A20&gt;0,VLOOKUP(A20,Meldeformular!$A$10:$AG$109,2),"")</f>
        <v/>
      </c>
      <c r="C20" s="112" t="str">
        <f>IF(A20&gt;0,VLOOKUP(A20,Meldeformular!$A$10:$AG$109,3),"")</f>
        <v/>
      </c>
      <c r="D20" s="67" t="str">
        <f>IF(A20&gt;0,VLOOKUP(A20,Meldeformular!$A$10:$AG$109,6),"")</f>
        <v/>
      </c>
      <c r="E20" s="68"/>
    </row>
    <row r="21" spans="1:5" x14ac:dyDescent="0.25">
      <c r="A21" s="63">
        <f t="array" ref="A21">LARGE((Meldeformular!$AA$10:$AA$109=$F$6)*Meldeformular!$A$10:$A$109,15)</f>
        <v>0</v>
      </c>
      <c r="B21" s="112" t="str">
        <f>IF(A21&gt;0,VLOOKUP(A21,Meldeformular!$A$10:$AG$109,2),"")</f>
        <v/>
      </c>
      <c r="C21" s="112" t="str">
        <f>IF(A21&gt;0,VLOOKUP(A21,Meldeformular!$A$10:$AG$109,3),"")</f>
        <v/>
      </c>
      <c r="D21" s="67" t="str">
        <f>IF(A21&gt;0,VLOOKUP(A21,Meldeformular!$A$10:$AG$109,6),"")</f>
        <v/>
      </c>
      <c r="E21" s="68"/>
    </row>
    <row r="22" spans="1:5" x14ac:dyDescent="0.25">
      <c r="A22" s="63">
        <f t="array" ref="A22">LARGE((Meldeformular!$AA$10:$AA$109=$F$6)*Meldeformular!$A$10:$A$109,16)</f>
        <v>0</v>
      </c>
      <c r="B22" s="112" t="str">
        <f>IF(A22&gt;0,VLOOKUP(A22,Meldeformular!$A$10:$AG$109,2),"")</f>
        <v/>
      </c>
      <c r="C22" s="112" t="str">
        <f>IF(A22&gt;0,VLOOKUP(A22,Meldeformular!$A$10:$AG$109,3),"")</f>
        <v/>
      </c>
      <c r="D22" s="67" t="str">
        <f>IF(A22&gt;0,VLOOKUP(A22,Meldeformular!$A$10:$AG$109,6),"")</f>
        <v/>
      </c>
      <c r="E22" s="68"/>
    </row>
    <row r="23" spans="1:5" x14ac:dyDescent="0.25">
      <c r="A23" s="63">
        <f t="array" ref="A23">LARGE((Meldeformular!$AA$10:$AA$109=$F$6)*Meldeformular!$A$10:$A$109,17)</f>
        <v>0</v>
      </c>
      <c r="B23" s="112" t="str">
        <f>IF(A23&gt;0,VLOOKUP(A23,Meldeformular!$A$10:$AG$109,2),"")</f>
        <v/>
      </c>
      <c r="C23" s="112" t="str">
        <f>IF(A23&gt;0,VLOOKUP(A23,Meldeformular!$A$10:$AG$109,3),"")</f>
        <v/>
      </c>
      <c r="D23" s="67" t="str">
        <f>IF(A23&gt;0,VLOOKUP(A23,Meldeformular!$A$10:$AG$109,6),"")</f>
        <v/>
      </c>
      <c r="E23" s="68"/>
    </row>
    <row r="24" spans="1:5" x14ac:dyDescent="0.25">
      <c r="A24" s="63">
        <f t="array" ref="A24">LARGE((Meldeformular!$AA$10:$AA$109=$F$6)*Meldeformular!$A$10:$A$109,18)</f>
        <v>0</v>
      </c>
      <c r="B24" s="112" t="str">
        <f>IF(A24&gt;0,VLOOKUP(A24,Meldeformular!$A$10:$AG$109,2),"")</f>
        <v/>
      </c>
      <c r="C24" s="112" t="str">
        <f>IF(A24&gt;0,VLOOKUP(A24,Meldeformular!$A$10:$AG$109,3),"")</f>
        <v/>
      </c>
      <c r="D24" s="67" t="str">
        <f>IF(A24&gt;0,VLOOKUP(A24,Meldeformular!$A$10:$AG$109,6),"")</f>
        <v/>
      </c>
      <c r="E24" s="68"/>
    </row>
    <row r="25" spans="1:5" x14ac:dyDescent="0.25">
      <c r="A25" s="63">
        <f t="array" ref="A25">LARGE((Meldeformular!$AA$10:$AA$109=$F$6)*Meldeformular!$A$10:$A$109,19)</f>
        <v>0</v>
      </c>
      <c r="B25" s="112" t="str">
        <f>IF(A25&gt;0,VLOOKUP(A25,Meldeformular!$A$10:$AG$109,2),"")</f>
        <v/>
      </c>
      <c r="C25" s="112" t="str">
        <f>IF(A25&gt;0,VLOOKUP(A25,Meldeformular!$A$10:$AG$109,3),"")</f>
        <v/>
      </c>
      <c r="D25" s="67" t="str">
        <f>IF(A25&gt;0,VLOOKUP(A25,Meldeformular!$A$10:$AG$109,6),"")</f>
        <v/>
      </c>
      <c r="E25" s="68"/>
    </row>
    <row r="26" spans="1:5" x14ac:dyDescent="0.25">
      <c r="A26" s="63">
        <f t="array" ref="A26">LARGE((Meldeformular!$AA$10:$AA$109=$F$6)*Meldeformular!$A$10:$A$109,20)</f>
        <v>0</v>
      </c>
      <c r="B26" s="112" t="str">
        <f>IF(A26&gt;0,VLOOKUP(A26,Meldeformular!$A$10:$AG$109,2),"")</f>
        <v/>
      </c>
      <c r="C26" s="112" t="str">
        <f>IF(A26&gt;0,VLOOKUP(A26,Meldeformular!$A$10:$AG$109,3),"")</f>
        <v/>
      </c>
      <c r="D26" s="67" t="str">
        <f>IF(A26&gt;0,VLOOKUP(A26,Meldeformular!$A$10:$AG$109,6),"")</f>
        <v/>
      </c>
      <c r="E26" s="68"/>
    </row>
    <row r="27" spans="1:5" x14ac:dyDescent="0.25">
      <c r="A27" s="63">
        <f t="array" ref="A27">LARGE((Meldeformular!$AA$10:$AA$109=$F$6)*Meldeformular!$A$10:$A$109,21)</f>
        <v>0</v>
      </c>
      <c r="B27" s="112" t="str">
        <f>IF(A27&gt;0,VLOOKUP(A27,Meldeformular!$A$10:$AG$109,2),"")</f>
        <v/>
      </c>
      <c r="C27" s="112" t="str">
        <f>IF(A27&gt;0,VLOOKUP(A27,Meldeformular!$A$10:$AG$109,3),"")</f>
        <v/>
      </c>
      <c r="D27" s="67" t="str">
        <f>IF(A27&gt;0,VLOOKUP(A27,Meldeformular!$A$10:$AG$109,6),"")</f>
        <v/>
      </c>
      <c r="E27" s="68"/>
    </row>
    <row r="28" spans="1:5" x14ac:dyDescent="0.25">
      <c r="A28" s="63">
        <f t="array" ref="A28">LARGE((Meldeformular!$AA$10:$AA$109=$F$6)*Meldeformular!$A$10:$A$109,22)</f>
        <v>0</v>
      </c>
      <c r="B28" s="112" t="str">
        <f>IF(A28&gt;0,VLOOKUP(A28,Meldeformular!$A$10:$AG$109,2),"")</f>
        <v/>
      </c>
      <c r="C28" s="112" t="str">
        <f>IF(A28&gt;0,VLOOKUP(A28,Meldeformular!$A$10:$AG$109,3),"")</f>
        <v/>
      </c>
      <c r="D28" s="67" t="str">
        <f>IF(A28&gt;0,VLOOKUP(A28,Meldeformular!$A$10:$AG$109,6),"")</f>
        <v/>
      </c>
      <c r="E28" s="68"/>
    </row>
    <row r="29" spans="1:5" x14ac:dyDescent="0.25">
      <c r="A29" s="63">
        <f t="array" ref="A29">LARGE((Meldeformular!$AA$10:$AA$109=$F$6)*Meldeformular!$A$10:$A$109,23)</f>
        <v>0</v>
      </c>
      <c r="B29" s="112" t="str">
        <f>IF(A29&gt;0,VLOOKUP(A29,Meldeformular!$A$10:$AG$109,2),"")</f>
        <v/>
      </c>
      <c r="C29" s="112" t="str">
        <f>IF(A29&gt;0,VLOOKUP(A29,Meldeformular!$A$10:$AG$109,3),"")</f>
        <v/>
      </c>
      <c r="D29" s="67" t="str">
        <f>IF(A29&gt;0,VLOOKUP(A29,Meldeformular!$A$10:$AG$109,6),"")</f>
        <v/>
      </c>
      <c r="E29" s="68"/>
    </row>
    <row r="30" spans="1:5" x14ac:dyDescent="0.25">
      <c r="A30" s="63">
        <f t="array" ref="A30">LARGE((Meldeformular!$AA$10:$AA$109=$F$6)*Meldeformular!$A$10:$A$109,24)</f>
        <v>0</v>
      </c>
      <c r="B30" s="112" t="str">
        <f>IF(A30&gt;0,VLOOKUP(A30,Meldeformular!$A$10:$AG$109,2),"")</f>
        <v/>
      </c>
      <c r="C30" s="112" t="str">
        <f>IF(A30&gt;0,VLOOKUP(A30,Meldeformular!$A$10:$AG$109,3),"")</f>
        <v/>
      </c>
      <c r="D30" s="67" t="str">
        <f>IF(A30&gt;0,VLOOKUP(A30,Meldeformular!$A$10:$AG$109,6),"")</f>
        <v/>
      </c>
      <c r="E30" s="68"/>
    </row>
    <row r="31" spans="1:5" x14ac:dyDescent="0.25">
      <c r="A31" s="63">
        <f t="array" ref="A31">LARGE((Meldeformular!$AA$10:$AA$109=$F$6)*Meldeformular!$A$10:$A$109,25)</f>
        <v>0</v>
      </c>
      <c r="B31" s="112" t="str">
        <f>IF(A31&gt;0,VLOOKUP(A31,Meldeformular!$A$10:$AG$109,2),"")</f>
        <v/>
      </c>
      <c r="C31" s="112" t="str">
        <f>IF(A31&gt;0,VLOOKUP(A31,Meldeformular!$A$10:$AG$109,3),"")</f>
        <v/>
      </c>
      <c r="D31" s="67" t="str">
        <f>IF(A31&gt;0,VLOOKUP(A31,Meldeformular!$A$10:$AG$109,6),"")</f>
        <v/>
      </c>
      <c r="E31" s="68"/>
    </row>
    <row r="32" spans="1:5" x14ac:dyDescent="0.25">
      <c r="A32" s="63">
        <f t="array" ref="A32">LARGE((Meldeformular!$AA$10:$AA$109=$F$6)*Meldeformular!$A$10:$A$109,26)</f>
        <v>0</v>
      </c>
      <c r="B32" s="112" t="str">
        <f>IF(A32&gt;0,VLOOKUP(A32,Meldeformular!$A$10:$AG$109,2),"")</f>
        <v/>
      </c>
      <c r="C32" s="112" t="str">
        <f>IF(A32&gt;0,VLOOKUP(A32,Meldeformular!$A$10:$AG$109,3),"")</f>
        <v/>
      </c>
      <c r="D32" s="67" t="str">
        <f>IF(A32&gt;0,VLOOKUP(A32,Meldeformular!$A$10:$AG$109,6),"")</f>
        <v/>
      </c>
      <c r="E32" s="68"/>
    </row>
    <row r="33" spans="1:5" x14ac:dyDescent="0.25">
      <c r="A33" s="63">
        <f t="array" ref="A33">LARGE((Meldeformular!$AA$10:$AA$109=$F$6)*Meldeformular!$A$10:$A$109,27)</f>
        <v>0</v>
      </c>
      <c r="B33" s="112" t="str">
        <f>IF(A33&gt;0,VLOOKUP(A33,Meldeformular!$A$10:$AG$109,2),"")</f>
        <v/>
      </c>
      <c r="C33" s="112" t="str">
        <f>IF(A33&gt;0,VLOOKUP(A33,Meldeformular!$A$10:$AG$109,3),"")</f>
        <v/>
      </c>
      <c r="D33" s="67" t="str">
        <f>IF(A33&gt;0,VLOOKUP(A33,Meldeformular!$A$10:$AG$109,6),"")</f>
        <v/>
      </c>
      <c r="E33" s="68"/>
    </row>
    <row r="34" spans="1:5" x14ac:dyDescent="0.25">
      <c r="A34" s="63">
        <f t="array" ref="A34">LARGE((Meldeformular!$AA$10:$AA$109=$F$6)*Meldeformular!$A$10:$A$109,28)</f>
        <v>0</v>
      </c>
      <c r="B34" s="112" t="str">
        <f>IF(A34&gt;0,VLOOKUP(A34,Meldeformular!$A$10:$AG$109,2),"")</f>
        <v/>
      </c>
      <c r="C34" s="112" t="str">
        <f>IF(A34&gt;0,VLOOKUP(A34,Meldeformular!$A$10:$AG$109,3),"")</f>
        <v/>
      </c>
      <c r="D34" s="67" t="str">
        <f>IF(A34&gt;0,VLOOKUP(A34,Meldeformular!$A$10:$AG$109,6),"")</f>
        <v/>
      </c>
      <c r="E34" s="68"/>
    </row>
    <row r="35" spans="1:5" x14ac:dyDescent="0.25">
      <c r="A35" s="63">
        <f t="array" ref="A35">LARGE((Meldeformular!$AA$10:$AA$109=$F$6)*Meldeformular!$A$10:$A$109,29)</f>
        <v>0</v>
      </c>
      <c r="B35" s="112" t="str">
        <f>IF(A35&gt;0,VLOOKUP(A35,Meldeformular!$A$10:$AG$109,2),"")</f>
        <v/>
      </c>
      <c r="C35" s="112" t="str">
        <f>IF(A35&gt;0,VLOOKUP(A35,Meldeformular!$A$10:$AG$109,3),"")</f>
        <v/>
      </c>
      <c r="D35" s="67" t="str">
        <f>IF(A35&gt;0,VLOOKUP(A35,Meldeformular!$A$10:$AG$109,6),"")</f>
        <v/>
      </c>
      <c r="E35" s="68"/>
    </row>
    <row r="36" spans="1:5" x14ac:dyDescent="0.25">
      <c r="A36" s="63">
        <f t="array" ref="A36">LARGE((Meldeformular!$AA$10:$AA$109=$F$6)*Meldeformular!$A$10:$A$109,30)</f>
        <v>0</v>
      </c>
      <c r="B36" s="112" t="str">
        <f>IF(A36&gt;0,VLOOKUP(A36,Meldeformular!$A$10:$AG$109,2),"")</f>
        <v/>
      </c>
      <c r="C36" s="112" t="str">
        <f>IF(A36&gt;0,VLOOKUP(A36,Meldeformular!$A$10:$AG$109,3),"")</f>
        <v/>
      </c>
      <c r="D36" s="67" t="str">
        <f>IF(A36&gt;0,VLOOKUP(A36,Meldeformular!$A$10:$AG$109,6),"")</f>
        <v/>
      </c>
      <c r="E36" s="68"/>
    </row>
    <row r="37" spans="1:5" x14ac:dyDescent="0.25">
      <c r="A37" s="63">
        <f t="array" ref="A37">LARGE((Meldeformular!$AA$10:$AA$109=$F$6)*Meldeformular!$A$10:$A$109,31)</f>
        <v>0</v>
      </c>
      <c r="B37" s="112" t="str">
        <f>IF(A37&gt;0,VLOOKUP(A37,Meldeformular!$A$10:$AG$109,2),"")</f>
        <v/>
      </c>
      <c r="C37" s="112" t="str">
        <f>IF(A37&gt;0,VLOOKUP(A37,Meldeformular!$A$10:$AG$109,3),"")</f>
        <v/>
      </c>
      <c r="D37" s="67" t="str">
        <f>IF(A37&gt;0,VLOOKUP(A37,Meldeformular!$A$10:$AG$109,6),"")</f>
        <v/>
      </c>
      <c r="E37" s="68"/>
    </row>
    <row r="38" spans="1:5" x14ac:dyDescent="0.25">
      <c r="A38" s="63">
        <f t="array" ref="A38">LARGE((Meldeformular!$AA$10:$AA$109=$F$6)*Meldeformular!$A$10:$A$109,32)</f>
        <v>0</v>
      </c>
      <c r="B38" s="112" t="str">
        <f>IF(A38&gt;0,VLOOKUP(A38,Meldeformular!$A$10:$AG$109,2),"")</f>
        <v/>
      </c>
      <c r="C38" s="112" t="str">
        <f>IF(A38&gt;0,VLOOKUP(A38,Meldeformular!$A$10:$AG$109,3),"")</f>
        <v/>
      </c>
      <c r="D38" s="67" t="str">
        <f>IF(A38&gt;0,VLOOKUP(A38,Meldeformular!$A$10:$AG$109,6),"")</f>
        <v/>
      </c>
      <c r="E38" s="68"/>
    </row>
    <row r="39" spans="1:5" x14ac:dyDescent="0.25">
      <c r="A39" s="63">
        <f t="array" ref="A39">LARGE((Meldeformular!$AA$10:$AA$109=$F$6)*Meldeformular!$A$10:$A$109,33)</f>
        <v>0</v>
      </c>
      <c r="B39" s="112" t="str">
        <f>IF(A39&gt;0,VLOOKUP(A39,Meldeformular!$A$10:$AG$109,2),"")</f>
        <v/>
      </c>
      <c r="C39" s="112" t="str">
        <f>IF(A39&gt;0,VLOOKUP(A39,Meldeformular!$A$10:$AG$109,3),"")</f>
        <v/>
      </c>
      <c r="D39" s="67" t="str">
        <f>IF(A39&gt;0,VLOOKUP(A39,Meldeformular!$A$10:$AG$109,6),"")</f>
        <v/>
      </c>
      <c r="E39" s="68"/>
    </row>
    <row r="40" spans="1:5" x14ac:dyDescent="0.25">
      <c r="A40" s="63">
        <f t="array" ref="A40">LARGE((Meldeformular!$AA$10:$AA$109=$F$6)*Meldeformular!$A$10:$A$109,34)</f>
        <v>0</v>
      </c>
      <c r="B40" s="112" t="str">
        <f>IF(A40&gt;0,VLOOKUP(A40,Meldeformular!$A$10:$AG$109,2),"")</f>
        <v/>
      </c>
      <c r="C40" s="112" t="str">
        <f>IF(A40&gt;0,VLOOKUP(A40,Meldeformular!$A$10:$AG$109,3),"")</f>
        <v/>
      </c>
      <c r="D40" s="67" t="str">
        <f>IF(A40&gt;0,VLOOKUP(A40,Meldeformular!$A$10:$AG$109,6),"")</f>
        <v/>
      </c>
      <c r="E40" s="68"/>
    </row>
    <row r="41" spans="1:5" x14ac:dyDescent="0.25">
      <c r="A41" s="63">
        <f t="array" ref="A41">LARGE((Meldeformular!$AA$10:$AA$109=$F$6)*Meldeformular!$A$10:$A$109,35)</f>
        <v>0</v>
      </c>
      <c r="B41" s="112" t="str">
        <f>IF(A41&gt;0,VLOOKUP(A41,Meldeformular!$A$10:$AG$109,2),"")</f>
        <v/>
      </c>
      <c r="C41" s="112" t="str">
        <f>IF(A41&gt;0,VLOOKUP(A41,Meldeformular!$A$10:$AG$109,3),"")</f>
        <v/>
      </c>
      <c r="D41" s="67" t="str">
        <f>IF(A41&gt;0,VLOOKUP(A41,Meldeformular!$A$10:$AG$109,6),"")</f>
        <v/>
      </c>
      <c r="E41" s="68"/>
    </row>
    <row r="42" spans="1:5" x14ac:dyDescent="0.25">
      <c r="A42" s="63">
        <f t="array" ref="A42">LARGE((Meldeformular!$AA$10:$AA$109=$F$6)*Meldeformular!$A$10:$A$109,36)</f>
        <v>0</v>
      </c>
      <c r="B42" s="112" t="str">
        <f>IF(A42&gt;0,VLOOKUP(A42,Meldeformular!$A$10:$AG$109,2),"")</f>
        <v/>
      </c>
      <c r="C42" s="112" t="str">
        <f>IF(A42&gt;0,VLOOKUP(A42,Meldeformular!$A$10:$AG$109,3),"")</f>
        <v/>
      </c>
      <c r="D42" s="67" t="str">
        <f>IF(A42&gt;0,VLOOKUP(A42,Meldeformular!$A$10:$AG$109,6),"")</f>
        <v/>
      </c>
      <c r="E42" s="68"/>
    </row>
    <row r="43" spans="1:5" x14ac:dyDescent="0.25">
      <c r="A43" s="63">
        <f t="array" ref="A43">LARGE((Meldeformular!$AA$10:$AA$109=$F$6)*Meldeformular!$A$10:$A$109,37)</f>
        <v>0</v>
      </c>
      <c r="B43" s="112" t="str">
        <f>IF(A43&gt;0,VLOOKUP(A43,Meldeformular!$A$10:$AG$109,2),"")</f>
        <v/>
      </c>
      <c r="C43" s="112" t="str">
        <f>IF(A43&gt;0,VLOOKUP(A43,Meldeformular!$A$10:$AG$109,3),"")</f>
        <v/>
      </c>
      <c r="D43" s="67" t="str">
        <f>IF(A43&gt;0,VLOOKUP(A43,Meldeformular!$A$10:$AG$109,6),"")</f>
        <v/>
      </c>
      <c r="E43" s="68"/>
    </row>
    <row r="44" spans="1:5" x14ac:dyDescent="0.25">
      <c r="A44" s="63">
        <f t="array" ref="A44">LARGE((Meldeformular!$AA$10:$AA$109=$F$6)*Meldeformular!$A$10:$A$109,38)</f>
        <v>0</v>
      </c>
      <c r="B44" s="112" t="str">
        <f>IF(A44&gt;0,VLOOKUP(A44,Meldeformular!$A$10:$AG$109,2),"")</f>
        <v/>
      </c>
      <c r="C44" s="112" t="str">
        <f>IF(A44&gt;0,VLOOKUP(A44,Meldeformular!$A$10:$AG$109,3),"")</f>
        <v/>
      </c>
      <c r="D44" s="67" t="str">
        <f>IF(A44&gt;0,VLOOKUP(A44,Meldeformular!$A$10:$AG$109,6),"")</f>
        <v/>
      </c>
      <c r="E44" s="68"/>
    </row>
    <row r="45" spans="1:5" x14ac:dyDescent="0.25">
      <c r="A45" s="63">
        <f t="array" ref="A45">LARGE((Meldeformular!$AA$10:$AA$109=$F$6)*Meldeformular!$A$10:$A$109,39)</f>
        <v>0</v>
      </c>
      <c r="B45" s="112" t="str">
        <f>IF(A45&gt;0,VLOOKUP(A45,Meldeformular!$A$10:$AG$109,2),"")</f>
        <v/>
      </c>
      <c r="C45" s="112" t="str">
        <f>IF(A45&gt;0,VLOOKUP(A45,Meldeformular!$A$10:$AG$109,3),"")</f>
        <v/>
      </c>
      <c r="D45" s="67" t="str">
        <f>IF(A45&gt;0,VLOOKUP(A45,Meldeformular!$A$10:$AG$109,6),"")</f>
        <v/>
      </c>
      <c r="E45" s="68"/>
    </row>
    <row r="46" spans="1:5" x14ac:dyDescent="0.25">
      <c r="A46" s="63">
        <f t="array" ref="A46">LARGE((Meldeformular!$AA$10:$AA$109=$F$6)*Meldeformular!$A$10:$A$109,40)</f>
        <v>0</v>
      </c>
      <c r="B46" s="112" t="str">
        <f>IF(A46&gt;0,VLOOKUP(A46,Meldeformular!$A$10:$AG$109,2),"")</f>
        <v/>
      </c>
      <c r="C46" s="112" t="str">
        <f>IF(A46&gt;0,VLOOKUP(A46,Meldeformular!$A$10:$AG$109,3),"")</f>
        <v/>
      </c>
      <c r="D46" s="67" t="str">
        <f>IF(A46&gt;0,VLOOKUP(A46,Meldeformular!$A$10:$AG$109,6),"")</f>
        <v/>
      </c>
      <c r="E46" s="68"/>
    </row>
    <row r="47" spans="1:5" x14ac:dyDescent="0.25">
      <c r="A47" s="63">
        <f t="array" ref="A47">LARGE((Meldeformular!$AA$10:$AA$109=$F$6)*Meldeformular!$A$10:$A$109,41)</f>
        <v>0</v>
      </c>
      <c r="B47" s="112" t="str">
        <f>IF(A47&gt;0,VLOOKUP(A47,Meldeformular!$A$10:$AG$109,2),"")</f>
        <v/>
      </c>
      <c r="C47" s="112" t="str">
        <f>IF(A47&gt;0,VLOOKUP(A47,Meldeformular!$A$10:$AG$109,3),"")</f>
        <v/>
      </c>
      <c r="D47" s="67" t="str">
        <f>IF(A47&gt;0,VLOOKUP(A47,Meldeformular!$A$10:$AG$109,6),"")</f>
        <v/>
      </c>
      <c r="E47" s="68"/>
    </row>
    <row r="48" spans="1:5" x14ac:dyDescent="0.25">
      <c r="A48" s="63">
        <f t="array" ref="A48">LARGE((Meldeformular!$AA$10:$AA$109=$F$6)*Meldeformular!$A$10:$A$109,42)</f>
        <v>0</v>
      </c>
      <c r="B48" s="112" t="str">
        <f>IF(A48&gt;0,VLOOKUP(A48,Meldeformular!$A$10:$AG$109,2),"")</f>
        <v/>
      </c>
      <c r="C48" s="112" t="str">
        <f>IF(A48&gt;0,VLOOKUP(A48,Meldeformular!$A$10:$AG$109,3),"")</f>
        <v/>
      </c>
      <c r="D48" s="67" t="str">
        <f>IF(A48&gt;0,VLOOKUP(A48,Meldeformular!$A$10:$AG$109,6),"")</f>
        <v/>
      </c>
      <c r="E48" s="68"/>
    </row>
    <row r="49" spans="1:5" x14ac:dyDescent="0.25">
      <c r="A49" s="63">
        <f t="array" ref="A49">LARGE((Meldeformular!$AA$10:$AA$109=$F$6)*Meldeformular!$A$10:$A$109,43)</f>
        <v>0</v>
      </c>
      <c r="B49" s="112" t="str">
        <f>IF(A49&gt;0,VLOOKUP(A49,Meldeformular!$A$10:$AG$109,2),"")</f>
        <v/>
      </c>
      <c r="C49" s="112" t="str">
        <f>IF(A49&gt;0,VLOOKUP(A49,Meldeformular!$A$10:$AG$109,3),"")</f>
        <v/>
      </c>
      <c r="D49" s="67" t="str">
        <f>IF(A49&gt;0,VLOOKUP(A49,Meldeformular!$A$10:$AG$109,6),"")</f>
        <v/>
      </c>
      <c r="E49" s="68"/>
    </row>
    <row r="50" spans="1:5" x14ac:dyDescent="0.25">
      <c r="A50" s="63">
        <f t="array" ref="A50">LARGE((Meldeformular!$AA$10:$AA$109=$F$6)*Meldeformular!$A$10:$A$109,44)</f>
        <v>0</v>
      </c>
      <c r="B50" s="112" t="str">
        <f>IF(A50&gt;0,VLOOKUP(A50,Meldeformular!$A$10:$AG$109,2),"")</f>
        <v/>
      </c>
      <c r="C50" s="112" t="str">
        <f>IF(A50&gt;0,VLOOKUP(A50,Meldeformular!$A$10:$AG$109,3),"")</f>
        <v/>
      </c>
      <c r="D50" s="67" t="str">
        <f>IF(A50&gt;0,VLOOKUP(A50,Meldeformular!$A$10:$AG$109,6),"")</f>
        <v/>
      </c>
      <c r="E50" s="68"/>
    </row>
    <row r="51" spans="1:5" x14ac:dyDescent="0.25">
      <c r="A51" s="63">
        <f t="array" ref="A51">LARGE((Meldeformular!$AA$10:$AA$109=$F$6)*Meldeformular!$A$10:$A$109,45)</f>
        <v>0</v>
      </c>
      <c r="B51" s="112" t="str">
        <f>IF(A51&gt;0,VLOOKUP(A51,Meldeformular!$A$10:$AG$109,2),"")</f>
        <v/>
      </c>
      <c r="C51" s="112" t="str">
        <f>IF(A51&gt;0,VLOOKUP(A51,Meldeformular!$A$10:$AG$109,3),"")</f>
        <v/>
      </c>
      <c r="D51" s="67" t="str">
        <f>IF(A51&gt;0,VLOOKUP(A51,Meldeformular!$A$10:$AG$109,6),"")</f>
        <v/>
      </c>
      <c r="E51" s="68"/>
    </row>
    <row r="52" spans="1:5" x14ac:dyDescent="0.25">
      <c r="A52" s="63">
        <f t="array" ref="A52">LARGE((Meldeformular!$AA$10:$AA$109=$F$6)*Meldeformular!$A$10:$A$109,46)</f>
        <v>0</v>
      </c>
      <c r="B52" s="112" t="str">
        <f>IF(A52&gt;0,VLOOKUP(A52,Meldeformular!$A$10:$AG$109,2),"")</f>
        <v/>
      </c>
      <c r="C52" s="112" t="str">
        <f>IF(A52&gt;0,VLOOKUP(A52,Meldeformular!$A$10:$AG$109,3),"")</f>
        <v/>
      </c>
      <c r="D52" s="67" t="str">
        <f>IF(A52&gt;0,VLOOKUP(A52,Meldeformular!$A$10:$AG$109,6),"")</f>
        <v/>
      </c>
      <c r="E52" s="68"/>
    </row>
    <row r="53" spans="1:5" x14ac:dyDescent="0.25">
      <c r="A53" s="63">
        <f t="array" ref="A53">LARGE((Meldeformular!$AA$10:$AA$109=$F$6)*Meldeformular!$A$10:$A$109,47)</f>
        <v>0</v>
      </c>
      <c r="B53" s="112" t="str">
        <f>IF(A53&gt;0,VLOOKUP(A53,Meldeformular!$A$10:$AG$109,2),"")</f>
        <v/>
      </c>
      <c r="C53" s="112" t="str">
        <f>IF(A53&gt;0,VLOOKUP(A53,Meldeformular!$A$10:$AG$109,3),"")</f>
        <v/>
      </c>
      <c r="D53" s="67" t="str">
        <f>IF(A53&gt;0,VLOOKUP(A53,Meldeformular!$A$10:$AG$109,6),"")</f>
        <v/>
      </c>
      <c r="E53" s="68"/>
    </row>
    <row r="54" spans="1:5" x14ac:dyDescent="0.25">
      <c r="A54" s="63">
        <f t="array" ref="A54">LARGE((Meldeformular!$AA$10:$AA$109=$F$6)*Meldeformular!$A$10:$A$109,48)</f>
        <v>0</v>
      </c>
      <c r="B54" s="112" t="str">
        <f>IF(A54&gt;0,VLOOKUP(A54,Meldeformular!$A$10:$AG$109,2),"")</f>
        <v/>
      </c>
      <c r="C54" s="112" t="str">
        <f>IF(A54&gt;0,VLOOKUP(A54,Meldeformular!$A$10:$AG$109,3),"")</f>
        <v/>
      </c>
      <c r="D54" s="67" t="str">
        <f>IF(A54&gt;0,VLOOKUP(A54,Meldeformular!$A$10:$AG$109,6),"")</f>
        <v/>
      </c>
      <c r="E54" s="68"/>
    </row>
    <row r="55" spans="1:5" x14ac:dyDescent="0.25">
      <c r="A55" s="63">
        <f t="array" ref="A55">LARGE((Meldeformular!$AA$10:$AA$109=$F$6)*Meldeformular!$A$10:$A$109,49)</f>
        <v>0</v>
      </c>
      <c r="B55" s="112" t="str">
        <f>IF(A55&gt;0,VLOOKUP(A55,Meldeformular!$A$10:$AG$109,2),"")</f>
        <v/>
      </c>
      <c r="C55" s="112" t="str">
        <f>IF(A55&gt;0,VLOOKUP(A55,Meldeformular!$A$10:$AG$109,3),"")</f>
        <v/>
      </c>
      <c r="D55" s="67" t="str">
        <f>IF(A55&gt;0,VLOOKUP(A55,Meldeformular!$A$10:$AG$109,6),"")</f>
        <v/>
      </c>
      <c r="E55" s="68"/>
    </row>
    <row r="56" spans="1:5" x14ac:dyDescent="0.25">
      <c r="A56" s="63">
        <f t="array" ref="A56">LARGE((Meldeformular!$AA$10:$AA$109=$F$6)*Meldeformular!$A$10:$A$109,50)</f>
        <v>0</v>
      </c>
      <c r="B56" s="112" t="str">
        <f>IF(A56&gt;0,VLOOKUP(A56,Meldeformular!$A$10:$AG$109,2),"")</f>
        <v/>
      </c>
      <c r="C56" s="112" t="str">
        <f>IF(A56&gt;0,VLOOKUP(A56,Meldeformular!$A$10:$AG$109,3),"")</f>
        <v/>
      </c>
      <c r="D56" s="67" t="str">
        <f>IF(A56&gt;0,VLOOKUP(A56,Meldeformular!$A$10:$AG$109,6),"")</f>
        <v/>
      </c>
      <c r="E56" s="68"/>
    </row>
    <row r="57" spans="1:5" x14ac:dyDescent="0.25">
      <c r="A57" s="63">
        <f t="array" ref="A57">LARGE((Meldeformular!$AA$10:$AA$109=$F$6)*Meldeformular!$A$10:$A$109,51)</f>
        <v>0</v>
      </c>
      <c r="B57" s="112" t="str">
        <f>IF(A57&gt;0,VLOOKUP(A57,Meldeformular!$A$10:$AG$109,2),"")</f>
        <v/>
      </c>
      <c r="C57" s="112" t="str">
        <f>IF(A57&gt;0,VLOOKUP(A57,Meldeformular!$A$10:$AG$109,3),"")</f>
        <v/>
      </c>
      <c r="D57" s="67" t="str">
        <f>IF(A57&gt;0,VLOOKUP(A57,Meldeformular!$A$10:$AG$109,6),"")</f>
        <v/>
      </c>
      <c r="E57" s="68"/>
    </row>
    <row r="58" spans="1:5" x14ac:dyDescent="0.25">
      <c r="A58" s="63">
        <f t="array" ref="A58">LARGE((Meldeformular!$AA$10:$AA$109=$F$6)*Meldeformular!$A$10:$A$109,52)</f>
        <v>0</v>
      </c>
      <c r="B58" s="112" t="str">
        <f>IF(A58&gt;0,VLOOKUP(A58,Meldeformular!$A$10:$AG$109,2),"")</f>
        <v/>
      </c>
      <c r="C58" s="112" t="str">
        <f>IF(A58&gt;0,VLOOKUP(A58,Meldeformular!$A$10:$AG$109,3),"")</f>
        <v/>
      </c>
      <c r="D58" s="67" t="str">
        <f>IF(A58&gt;0,VLOOKUP(A58,Meldeformular!$A$10:$AG$109,6),"")</f>
        <v/>
      </c>
      <c r="E58" s="68"/>
    </row>
    <row r="59" spans="1:5" x14ac:dyDescent="0.25">
      <c r="A59" s="63">
        <f t="array" ref="A59">LARGE((Meldeformular!$AA$10:$AA$109=$F$6)*Meldeformular!$A$10:$A$109,53)</f>
        <v>0</v>
      </c>
      <c r="B59" s="112" t="str">
        <f>IF(A59&gt;0,VLOOKUP(A59,Meldeformular!$A$10:$AG$109,2),"")</f>
        <v/>
      </c>
      <c r="C59" s="112" t="str">
        <f>IF(A59&gt;0,VLOOKUP(A59,Meldeformular!$A$10:$AG$109,3),"")</f>
        <v/>
      </c>
      <c r="D59" s="67" t="str">
        <f>IF(A59&gt;0,VLOOKUP(A59,Meldeformular!$A$10:$AG$109,6),"")</f>
        <v/>
      </c>
      <c r="E59" s="68"/>
    </row>
    <row r="60" spans="1:5" x14ac:dyDescent="0.25">
      <c r="A60" s="63">
        <f t="array" ref="A60">LARGE((Meldeformular!$AA$10:$AA$109=$F$6)*Meldeformular!$A$10:$A$109,54)</f>
        <v>0</v>
      </c>
      <c r="B60" s="112" t="str">
        <f>IF(A60&gt;0,VLOOKUP(A60,Meldeformular!$A$10:$AG$109,2),"")</f>
        <v/>
      </c>
      <c r="C60" s="112" t="str">
        <f>IF(A60&gt;0,VLOOKUP(A60,Meldeformular!$A$10:$AG$109,3),"")</f>
        <v/>
      </c>
      <c r="D60" s="67" t="str">
        <f>IF(A60&gt;0,VLOOKUP(A60,Meldeformular!$A$10:$AG$109,6),"")</f>
        <v/>
      </c>
      <c r="E60" s="68"/>
    </row>
    <row r="61" spans="1:5" x14ac:dyDescent="0.25">
      <c r="A61" s="63">
        <f t="array" ref="A61">LARGE((Meldeformular!$AA$10:$AA$109=$F$6)*Meldeformular!$A$10:$A$109,55)</f>
        <v>0</v>
      </c>
      <c r="B61" s="112" t="str">
        <f>IF(A61&gt;0,VLOOKUP(A61,Meldeformular!$A$10:$AG$109,2),"")</f>
        <v/>
      </c>
      <c r="C61" s="112" t="str">
        <f>IF(A61&gt;0,VLOOKUP(A61,Meldeformular!$A$10:$AG$109,3),"")</f>
        <v/>
      </c>
      <c r="D61" s="67" t="str">
        <f>IF(A61&gt;0,VLOOKUP(A61,Meldeformular!$A$10:$AG$109,6),"")</f>
        <v/>
      </c>
      <c r="E61" s="68"/>
    </row>
    <row r="62" spans="1:5" x14ac:dyDescent="0.25">
      <c r="A62" s="63">
        <f t="array" ref="A62">LARGE((Meldeformular!$AA$10:$AA$109=$F$6)*Meldeformular!$A$10:$A$109,56)</f>
        <v>0</v>
      </c>
      <c r="B62" s="112" t="str">
        <f>IF(A62&gt;0,VLOOKUP(A62,Meldeformular!$A$10:$AG$109,2),"")</f>
        <v/>
      </c>
      <c r="C62" s="112" t="str">
        <f>IF(A62&gt;0,VLOOKUP(A62,Meldeformular!$A$10:$AG$109,3),"")</f>
        <v/>
      </c>
      <c r="D62" s="67" t="str">
        <f>IF(A62&gt;0,VLOOKUP(A62,Meldeformular!$A$10:$AG$109,6),"")</f>
        <v/>
      </c>
      <c r="E62" s="68"/>
    </row>
    <row r="63" spans="1:5" x14ac:dyDescent="0.25">
      <c r="A63" s="63">
        <f t="array" ref="A63">LARGE((Meldeformular!$AA$10:$AA$109=$F$6)*Meldeformular!$A$10:$A$109,57)</f>
        <v>0</v>
      </c>
      <c r="B63" s="112" t="str">
        <f>IF(A63&gt;0,VLOOKUP(A63,Meldeformular!$A$10:$AG$109,2),"")</f>
        <v/>
      </c>
      <c r="C63" s="112" t="str">
        <f>IF(A63&gt;0,VLOOKUP(A63,Meldeformular!$A$10:$AG$109,3),"")</f>
        <v/>
      </c>
      <c r="D63" s="67" t="str">
        <f>IF(A63&gt;0,VLOOKUP(A63,Meldeformular!$A$10:$AG$109,6),"")</f>
        <v/>
      </c>
      <c r="E63" s="68"/>
    </row>
    <row r="64" spans="1:5" x14ac:dyDescent="0.25">
      <c r="A64" s="63">
        <f t="array" ref="A64">LARGE((Meldeformular!$AA$10:$AA$109=$F$6)*Meldeformular!$A$10:$A$109,58)</f>
        <v>0</v>
      </c>
      <c r="B64" s="112" t="str">
        <f>IF(A64&gt;0,VLOOKUP(A64,Meldeformular!$A$10:$AG$109,2),"")</f>
        <v/>
      </c>
      <c r="C64" s="112" t="str">
        <f>IF(A64&gt;0,VLOOKUP(A64,Meldeformular!$A$10:$AG$109,3),"")</f>
        <v/>
      </c>
      <c r="D64" s="67" t="str">
        <f>IF(A64&gt;0,VLOOKUP(A64,Meldeformular!$A$10:$AG$109,6),"")</f>
        <v/>
      </c>
      <c r="E64" s="68"/>
    </row>
    <row r="65" spans="1:5" x14ac:dyDescent="0.25">
      <c r="A65" s="63">
        <f t="array" ref="A65">LARGE((Meldeformular!$AA$10:$AA$109=$F$6)*Meldeformular!$A$10:$A$109,59)</f>
        <v>0</v>
      </c>
      <c r="B65" s="112" t="str">
        <f>IF(A65&gt;0,VLOOKUP(A65,Meldeformular!$A$10:$AG$109,2),"")</f>
        <v/>
      </c>
      <c r="C65" s="112" t="str">
        <f>IF(A65&gt;0,VLOOKUP(A65,Meldeformular!$A$10:$AG$109,3),"")</f>
        <v/>
      </c>
      <c r="D65" s="67" t="str">
        <f>IF(A65&gt;0,VLOOKUP(A65,Meldeformular!$A$10:$AG$109,6),"")</f>
        <v/>
      </c>
      <c r="E65" s="68"/>
    </row>
    <row r="66" spans="1:5" x14ac:dyDescent="0.25">
      <c r="A66" s="63">
        <f t="array" ref="A66">LARGE((Meldeformular!$AA$10:$AA$109=$F$6)*Meldeformular!$A$10:$A$109,60)</f>
        <v>0</v>
      </c>
      <c r="B66" s="112" t="str">
        <f>IF(A66&gt;0,VLOOKUP(A66,Meldeformular!$A$10:$AG$109,2),"")</f>
        <v/>
      </c>
      <c r="C66" s="112" t="str">
        <f>IF(A66&gt;0,VLOOKUP(A66,Meldeformular!$A$10:$AG$109,3),"")</f>
        <v/>
      </c>
      <c r="D66" s="67" t="str">
        <f>IF(A66&gt;0,VLOOKUP(A66,Meldeformular!$A$10:$AG$109,6),"")</f>
        <v/>
      </c>
      <c r="E66" s="68"/>
    </row>
    <row r="67" spans="1:5" x14ac:dyDescent="0.25">
      <c r="A67" s="63">
        <f t="array" ref="A67">LARGE((Meldeformular!$AA$10:$AA$109=$F$6)*Meldeformular!$A$10:$A$109,61)</f>
        <v>0</v>
      </c>
      <c r="B67" s="112" t="str">
        <f>IF(A67&gt;0,VLOOKUP(A67,Meldeformular!$A$10:$AG$109,2),"")</f>
        <v/>
      </c>
      <c r="C67" s="112" t="str">
        <f>IF(A67&gt;0,VLOOKUP(A67,Meldeformular!$A$10:$AG$109,3),"")</f>
        <v/>
      </c>
      <c r="D67" s="67" t="str">
        <f>IF(A67&gt;0,VLOOKUP(A67,Meldeformular!$A$10:$AG$109,6),"")</f>
        <v/>
      </c>
      <c r="E67" s="68"/>
    </row>
    <row r="68" spans="1:5" x14ac:dyDescent="0.25">
      <c r="A68" s="63">
        <f t="array" ref="A68">LARGE((Meldeformular!$AA$10:$AA$109=$F$6)*Meldeformular!$A$10:$A$109,62)</f>
        <v>0</v>
      </c>
      <c r="B68" s="112" t="str">
        <f>IF(A68&gt;0,VLOOKUP(A68,Meldeformular!$A$10:$AG$109,2),"")</f>
        <v/>
      </c>
      <c r="C68" s="112" t="str">
        <f>IF(A68&gt;0,VLOOKUP(A68,Meldeformular!$A$10:$AG$109,3),"")</f>
        <v/>
      </c>
      <c r="D68" s="67" t="str">
        <f>IF(A68&gt;0,VLOOKUP(A68,Meldeformular!$A$10:$AG$109,6),"")</f>
        <v/>
      </c>
      <c r="E68" s="68"/>
    </row>
    <row r="69" spans="1:5" x14ac:dyDescent="0.25">
      <c r="A69" s="63">
        <f t="array" ref="A69">LARGE((Meldeformular!$AA$10:$AA$109=$F$6)*Meldeformular!$A$10:$A$109,63)</f>
        <v>0</v>
      </c>
      <c r="B69" s="112" t="str">
        <f>IF(A69&gt;0,VLOOKUP(A69,Meldeformular!$A$10:$AG$109,2),"")</f>
        <v/>
      </c>
      <c r="C69" s="112" t="str">
        <f>IF(A69&gt;0,VLOOKUP(A69,Meldeformular!$A$10:$AG$109,3),"")</f>
        <v/>
      </c>
      <c r="D69" s="67" t="str">
        <f>IF(A69&gt;0,VLOOKUP(A69,Meldeformular!$A$10:$AG$109,6),"")</f>
        <v/>
      </c>
      <c r="E69" s="68"/>
    </row>
    <row r="70" spans="1:5" x14ac:dyDescent="0.25">
      <c r="A70" s="63">
        <f t="array" ref="A70">LARGE((Meldeformular!$AA$10:$AA$109=$F$6)*Meldeformular!$A$10:$A$109,64)</f>
        <v>0</v>
      </c>
      <c r="B70" s="112" t="str">
        <f>IF(A70&gt;0,VLOOKUP(A70,Meldeformular!$A$10:$AG$109,2),"")</f>
        <v/>
      </c>
      <c r="C70" s="112" t="str">
        <f>IF(A70&gt;0,VLOOKUP(A70,Meldeformular!$A$10:$AG$109,3),"")</f>
        <v/>
      </c>
      <c r="D70" s="67" t="str">
        <f>IF(A70&gt;0,VLOOKUP(A70,Meldeformular!$A$10:$AG$109,6),"")</f>
        <v/>
      </c>
      <c r="E70" s="68"/>
    </row>
    <row r="71" spans="1:5" x14ac:dyDescent="0.25">
      <c r="A71" s="63">
        <f t="array" ref="A71">LARGE((Meldeformular!$AA$10:$AA$109=$F$6)*Meldeformular!$A$10:$A$109,65)</f>
        <v>0</v>
      </c>
      <c r="B71" s="112" t="str">
        <f>IF(A71&gt;0,VLOOKUP(A71,Meldeformular!$A$10:$AG$109,2),"")</f>
        <v/>
      </c>
      <c r="C71" s="112" t="str">
        <f>IF(A71&gt;0,VLOOKUP(A71,Meldeformular!$A$10:$AG$109,3),"")</f>
        <v/>
      </c>
      <c r="D71" s="67" t="str">
        <f>IF(A71&gt;0,VLOOKUP(A71,Meldeformular!$A$10:$AG$109,6),"")</f>
        <v/>
      </c>
      <c r="E71" s="68"/>
    </row>
    <row r="72" spans="1:5" x14ac:dyDescent="0.25">
      <c r="A72" s="63">
        <f t="array" ref="A72">LARGE((Meldeformular!$AA$10:$AA$109=$F$6)*Meldeformular!$A$10:$A$109,66)</f>
        <v>0</v>
      </c>
      <c r="B72" s="112" t="str">
        <f>IF(A72&gt;0,VLOOKUP(A72,Meldeformular!$A$10:$AG$109,2),"")</f>
        <v/>
      </c>
      <c r="C72" s="112" t="str">
        <f>IF(A72&gt;0,VLOOKUP(A72,Meldeformular!$A$10:$AG$109,3),"")</f>
        <v/>
      </c>
      <c r="D72" s="67" t="str">
        <f>IF(A72&gt;0,VLOOKUP(A72,Meldeformular!$A$10:$AG$109,6),"")</f>
        <v/>
      </c>
      <c r="E72" s="68"/>
    </row>
    <row r="73" spans="1:5" x14ac:dyDescent="0.25">
      <c r="A73" s="63">
        <f t="array" ref="A73">LARGE((Meldeformular!$AA$10:$AA$109=$F$6)*Meldeformular!$A$10:$A$109,67)</f>
        <v>0</v>
      </c>
      <c r="B73" s="112" t="str">
        <f>IF(A73&gt;0,VLOOKUP(A73,Meldeformular!$A$10:$AG$109,2),"")</f>
        <v/>
      </c>
      <c r="C73" s="112" t="str">
        <f>IF(A73&gt;0,VLOOKUP(A73,Meldeformular!$A$10:$AG$109,3),"")</f>
        <v/>
      </c>
      <c r="D73" s="67" t="str">
        <f>IF(A73&gt;0,VLOOKUP(A73,Meldeformular!$A$10:$AG$109,6),"")</f>
        <v/>
      </c>
      <c r="E73" s="68"/>
    </row>
    <row r="74" spans="1:5" x14ac:dyDescent="0.25">
      <c r="A74" s="63">
        <f t="array" ref="A74">LARGE((Meldeformular!$AA$10:$AA$109=$F$6)*Meldeformular!$A$10:$A$109,68)</f>
        <v>0</v>
      </c>
      <c r="B74" s="112" t="str">
        <f>IF(A74&gt;0,VLOOKUP(A74,Meldeformular!$A$10:$AG$109,2),"")</f>
        <v/>
      </c>
      <c r="C74" s="112" t="str">
        <f>IF(A74&gt;0,VLOOKUP(A74,Meldeformular!$A$10:$AG$109,3),"")</f>
        <v/>
      </c>
      <c r="D74" s="67" t="str">
        <f>IF(A74&gt;0,VLOOKUP(A74,Meldeformular!$A$10:$AG$109,6),"")</f>
        <v/>
      </c>
      <c r="E74" s="68"/>
    </row>
    <row r="75" spans="1:5" x14ac:dyDescent="0.25">
      <c r="A75" s="63">
        <f t="array" ref="A75">LARGE((Meldeformular!$AA$10:$AA$109=$F$6)*Meldeformular!$A$10:$A$109,69)</f>
        <v>0</v>
      </c>
      <c r="B75" s="112" t="str">
        <f>IF(A75&gt;0,VLOOKUP(A75,Meldeformular!$A$10:$AG$109,2),"")</f>
        <v/>
      </c>
      <c r="C75" s="112" t="str">
        <f>IF(A75&gt;0,VLOOKUP(A75,Meldeformular!$A$10:$AG$109,3),"")</f>
        <v/>
      </c>
      <c r="D75" s="67" t="str">
        <f>IF(A75&gt;0,VLOOKUP(A75,Meldeformular!$A$10:$AG$109,6),"")</f>
        <v/>
      </c>
      <c r="E75" s="68"/>
    </row>
    <row r="76" spans="1:5" x14ac:dyDescent="0.25">
      <c r="A76" s="63">
        <f t="array" ref="A76">LARGE((Meldeformular!$AA$10:$AA$109=$F$6)*Meldeformular!$A$10:$A$109,70)</f>
        <v>0</v>
      </c>
      <c r="B76" s="112" t="str">
        <f>IF(A76&gt;0,VLOOKUP(A76,Meldeformular!$A$10:$AG$109,2),"")</f>
        <v/>
      </c>
      <c r="C76" s="112" t="str">
        <f>IF(A76&gt;0,VLOOKUP(A76,Meldeformular!$A$10:$AG$109,3),"")</f>
        <v/>
      </c>
      <c r="D76" s="67" t="str">
        <f>IF(A76&gt;0,VLOOKUP(A76,Meldeformular!$A$10:$AG$109,6),"")</f>
        <v/>
      </c>
      <c r="E76" s="68"/>
    </row>
    <row r="77" spans="1:5" x14ac:dyDescent="0.25">
      <c r="A77" s="63">
        <f t="array" ref="A77">LARGE((Meldeformular!$AA$10:$AA$109=$F$6)*Meldeformular!$A$10:$A$109,71)</f>
        <v>0</v>
      </c>
      <c r="B77" s="112" t="str">
        <f>IF(A77&gt;0,VLOOKUP(A77,Meldeformular!$A$10:$AG$109,2),"")</f>
        <v/>
      </c>
      <c r="C77" s="112" t="str">
        <f>IF(A77&gt;0,VLOOKUP(A77,Meldeformular!$A$10:$AG$109,3),"")</f>
        <v/>
      </c>
      <c r="D77" s="67" t="str">
        <f>IF(A77&gt;0,VLOOKUP(A77,Meldeformular!$A$10:$AG$109,6),"")</f>
        <v/>
      </c>
      <c r="E77" s="68"/>
    </row>
    <row r="78" spans="1:5" x14ac:dyDescent="0.25">
      <c r="A78" s="63">
        <f t="array" ref="A78">LARGE((Meldeformular!$AA$10:$AA$109=$F$6)*Meldeformular!$A$10:$A$109,72)</f>
        <v>0</v>
      </c>
      <c r="B78" s="112" t="str">
        <f>IF(A78&gt;0,VLOOKUP(A78,Meldeformular!$A$10:$AG$109,2),"")</f>
        <v/>
      </c>
      <c r="C78" s="112" t="str">
        <f>IF(A78&gt;0,VLOOKUP(A78,Meldeformular!$A$10:$AG$109,3),"")</f>
        <v/>
      </c>
      <c r="D78" s="67" t="str">
        <f>IF(A78&gt;0,VLOOKUP(A78,Meldeformular!$A$10:$AG$109,6),"")</f>
        <v/>
      </c>
      <c r="E78" s="68"/>
    </row>
    <row r="79" spans="1:5" x14ac:dyDescent="0.25">
      <c r="A79" s="63">
        <f t="array" ref="A79">LARGE((Meldeformular!$AA$10:$AA$109=$F$6)*Meldeformular!$A$10:$A$109,73)</f>
        <v>0</v>
      </c>
      <c r="B79" s="112" t="str">
        <f>IF(A79&gt;0,VLOOKUP(A79,Meldeformular!$A$10:$AG$109,2),"")</f>
        <v/>
      </c>
      <c r="C79" s="112" t="str">
        <f>IF(A79&gt;0,VLOOKUP(A79,Meldeformular!$A$10:$AG$109,3),"")</f>
        <v/>
      </c>
      <c r="D79" s="67" t="str">
        <f>IF(A79&gt;0,VLOOKUP(A79,Meldeformular!$A$10:$AG$109,6),"")</f>
        <v/>
      </c>
      <c r="E79" s="68"/>
    </row>
    <row r="80" spans="1:5" x14ac:dyDescent="0.25">
      <c r="A80" s="63">
        <f t="array" ref="A80">LARGE((Meldeformular!$AA$10:$AA$109=$F$6)*Meldeformular!$A$10:$A$109,74)</f>
        <v>0</v>
      </c>
      <c r="B80" s="112" t="str">
        <f>IF(A80&gt;0,VLOOKUP(A80,Meldeformular!$A$10:$AG$109,2),"")</f>
        <v/>
      </c>
      <c r="C80" s="112" t="str">
        <f>IF(A80&gt;0,VLOOKUP(A80,Meldeformular!$A$10:$AG$109,3),"")</f>
        <v/>
      </c>
      <c r="D80" s="67" t="str">
        <f>IF(A80&gt;0,VLOOKUP(A80,Meldeformular!$A$10:$AG$109,6),"")</f>
        <v/>
      </c>
      <c r="E80" s="68"/>
    </row>
    <row r="81" spans="1:5" x14ac:dyDescent="0.25">
      <c r="A81" s="63">
        <f t="array" ref="A81">LARGE((Meldeformular!$AA$10:$AA$109=$F$6)*Meldeformular!$A$10:$A$109,75)</f>
        <v>0</v>
      </c>
      <c r="B81" s="112" t="str">
        <f>IF(A81&gt;0,VLOOKUP(A81,Meldeformular!$A$10:$AG$109,2),"")</f>
        <v/>
      </c>
      <c r="C81" s="112" t="str">
        <f>IF(A81&gt;0,VLOOKUP(A81,Meldeformular!$A$10:$AG$109,3),"")</f>
        <v/>
      </c>
      <c r="D81" s="67" t="str">
        <f>IF(A81&gt;0,VLOOKUP(A81,Meldeformular!$A$10:$AG$109,6),"")</f>
        <v/>
      </c>
      <c r="E81" s="68"/>
    </row>
    <row r="82" spans="1:5" x14ac:dyDescent="0.25">
      <c r="A82" s="63">
        <f t="array" ref="A82">LARGE((Meldeformular!$AA$10:$AA$109=$F$6)*Meldeformular!$A$10:$A$109,76)</f>
        <v>0</v>
      </c>
      <c r="B82" s="112" t="str">
        <f>IF(A82&gt;0,VLOOKUP(A82,Meldeformular!$A$10:$AG$109,2),"")</f>
        <v/>
      </c>
      <c r="C82" s="112" t="str">
        <f>IF(A82&gt;0,VLOOKUP(A82,Meldeformular!$A$10:$AG$109,3),"")</f>
        <v/>
      </c>
      <c r="D82" s="67" t="str">
        <f>IF(A82&gt;0,VLOOKUP(A82,Meldeformular!$A$10:$AG$109,6),"")</f>
        <v/>
      </c>
      <c r="E82" s="68"/>
    </row>
    <row r="83" spans="1:5" x14ac:dyDescent="0.25">
      <c r="A83" s="63">
        <f t="array" ref="A83">LARGE((Meldeformular!$AA$10:$AA$109=$F$6)*Meldeformular!$A$10:$A$109,77)</f>
        <v>0</v>
      </c>
      <c r="B83" s="112" t="str">
        <f>IF(A83&gt;0,VLOOKUP(A83,Meldeformular!$A$10:$AG$109,2),"")</f>
        <v/>
      </c>
      <c r="C83" s="112" t="str">
        <f>IF(A83&gt;0,VLOOKUP(A83,Meldeformular!$A$10:$AG$109,3),"")</f>
        <v/>
      </c>
      <c r="D83" s="67" t="str">
        <f>IF(A83&gt;0,VLOOKUP(A83,Meldeformular!$A$10:$AG$109,6),"")</f>
        <v/>
      </c>
      <c r="E83" s="68"/>
    </row>
    <row r="84" spans="1:5" x14ac:dyDescent="0.25">
      <c r="A84" s="63">
        <f t="array" ref="A84">LARGE((Meldeformular!$AA$10:$AA$109=$F$6)*Meldeformular!$A$10:$A$109,78)</f>
        <v>0</v>
      </c>
      <c r="B84" s="112" t="str">
        <f>IF(A84&gt;0,VLOOKUP(A84,Meldeformular!$A$10:$AG$109,2),"")</f>
        <v/>
      </c>
      <c r="C84" s="112" t="str">
        <f>IF(A84&gt;0,VLOOKUP(A84,Meldeformular!$A$10:$AG$109,3),"")</f>
        <v/>
      </c>
      <c r="D84" s="67" t="str">
        <f>IF(A84&gt;0,VLOOKUP(A84,Meldeformular!$A$10:$AG$109,6),"")</f>
        <v/>
      </c>
      <c r="E84" s="68"/>
    </row>
    <row r="85" spans="1:5" x14ac:dyDescent="0.25">
      <c r="A85" s="63">
        <f t="array" ref="A85">LARGE((Meldeformular!$AA$10:$AA$109=$F$6)*Meldeformular!$A$10:$A$109,79)</f>
        <v>0</v>
      </c>
      <c r="B85" s="112" t="str">
        <f>IF(A85&gt;0,VLOOKUP(A85,Meldeformular!$A$10:$AG$109,2),"")</f>
        <v/>
      </c>
      <c r="C85" s="112" t="str">
        <f>IF(A85&gt;0,VLOOKUP(A85,Meldeformular!$A$10:$AG$109,3),"")</f>
        <v/>
      </c>
      <c r="D85" s="67" t="str">
        <f>IF(A85&gt;0,VLOOKUP(A85,Meldeformular!$A$10:$AG$109,6),"")</f>
        <v/>
      </c>
      <c r="E85" s="68"/>
    </row>
    <row r="86" spans="1:5" x14ac:dyDescent="0.25">
      <c r="A86" s="63">
        <f t="array" ref="A86">LARGE((Meldeformular!$AA$10:$AA$109=$F$6)*Meldeformular!$A$10:$A$109,80)</f>
        <v>0</v>
      </c>
      <c r="B86" s="112" t="str">
        <f>IF(A86&gt;0,VLOOKUP(A86,Meldeformular!$A$10:$AG$109,2),"")</f>
        <v/>
      </c>
      <c r="C86" s="112" t="str">
        <f>IF(A86&gt;0,VLOOKUP(A86,Meldeformular!$A$10:$AG$109,3),"")</f>
        <v/>
      </c>
      <c r="D86" s="67" t="str">
        <f>IF(A86&gt;0,VLOOKUP(A86,Meldeformular!$A$10:$AG$109,6),"")</f>
        <v/>
      </c>
      <c r="E86" s="68"/>
    </row>
    <row r="87" spans="1:5" x14ac:dyDescent="0.25">
      <c r="A87" s="63">
        <f t="array" ref="A87">LARGE((Meldeformular!$AA$10:$AA$109=$F$6)*Meldeformular!$A$10:$A$109,81)</f>
        <v>0</v>
      </c>
      <c r="B87" s="112" t="str">
        <f>IF(A87&gt;0,VLOOKUP(A87,Meldeformular!$A$10:$AG$109,2),"")</f>
        <v/>
      </c>
      <c r="C87" s="112" t="str">
        <f>IF(A87&gt;0,VLOOKUP(A87,Meldeformular!$A$10:$AG$109,3),"")</f>
        <v/>
      </c>
      <c r="D87" s="67" t="str">
        <f>IF(A87&gt;0,VLOOKUP(A87,Meldeformular!$A$10:$AG$109,6),"")</f>
        <v/>
      </c>
      <c r="E87" s="68"/>
    </row>
    <row r="88" spans="1:5" x14ac:dyDescent="0.25">
      <c r="A88" s="63">
        <f t="array" ref="A88">LARGE((Meldeformular!$AA$10:$AA$109=$F$6)*Meldeformular!$A$10:$A$109,82)</f>
        <v>0</v>
      </c>
      <c r="B88" s="112" t="str">
        <f>IF(A88&gt;0,VLOOKUP(A88,Meldeformular!$A$10:$AG$109,2),"")</f>
        <v/>
      </c>
      <c r="C88" s="112" t="str">
        <f>IF(A88&gt;0,VLOOKUP(A88,Meldeformular!$A$10:$AG$109,3),"")</f>
        <v/>
      </c>
      <c r="D88" s="67" t="str">
        <f>IF(A88&gt;0,VLOOKUP(A88,Meldeformular!$A$10:$AG$109,6),"")</f>
        <v/>
      </c>
      <c r="E88" s="68"/>
    </row>
    <row r="89" spans="1:5" x14ac:dyDescent="0.25">
      <c r="A89" s="63">
        <f t="array" ref="A89">LARGE((Meldeformular!$AA$10:$AA$109=$F$6)*Meldeformular!$A$10:$A$109,83)</f>
        <v>0</v>
      </c>
      <c r="B89" s="112" t="str">
        <f>IF(A89&gt;0,VLOOKUP(A89,Meldeformular!$A$10:$AG$109,2),"")</f>
        <v/>
      </c>
      <c r="C89" s="112" t="str">
        <f>IF(A89&gt;0,VLOOKUP(A89,Meldeformular!$A$10:$AG$109,3),"")</f>
        <v/>
      </c>
      <c r="D89" s="67" t="str">
        <f>IF(A89&gt;0,VLOOKUP(A89,Meldeformular!$A$10:$AG$109,6),"")</f>
        <v/>
      </c>
      <c r="E89" s="68"/>
    </row>
    <row r="90" spans="1:5" x14ac:dyDescent="0.25">
      <c r="A90" s="63">
        <f t="array" ref="A90">LARGE((Meldeformular!$AA$10:$AA$109=$F$6)*Meldeformular!$A$10:$A$109,84)</f>
        <v>0</v>
      </c>
      <c r="B90" s="112" t="str">
        <f>IF(A90&gt;0,VLOOKUP(A90,Meldeformular!$A$10:$AG$109,2),"")</f>
        <v/>
      </c>
      <c r="C90" s="112" t="str">
        <f>IF(A90&gt;0,VLOOKUP(A90,Meldeformular!$A$10:$AG$109,3),"")</f>
        <v/>
      </c>
      <c r="D90" s="67" t="str">
        <f>IF(A90&gt;0,VLOOKUP(A90,Meldeformular!$A$10:$AG$109,6),"")</f>
        <v/>
      </c>
      <c r="E90" s="68"/>
    </row>
    <row r="91" spans="1:5" x14ac:dyDescent="0.25">
      <c r="A91" s="63">
        <f t="array" ref="A91">LARGE((Meldeformular!$AA$10:$AA$109=$F$6)*Meldeformular!$A$10:$A$109,85)</f>
        <v>0</v>
      </c>
      <c r="B91" s="112" t="str">
        <f>IF(A91&gt;0,VLOOKUP(A91,Meldeformular!$A$10:$AG$109,2),"")</f>
        <v/>
      </c>
      <c r="C91" s="112" t="str">
        <f>IF(A91&gt;0,VLOOKUP(A91,Meldeformular!$A$10:$AG$109,3),"")</f>
        <v/>
      </c>
      <c r="D91" s="67" t="str">
        <f>IF(A91&gt;0,VLOOKUP(A91,Meldeformular!$A$10:$AG$109,6),"")</f>
        <v/>
      </c>
      <c r="E91" s="68"/>
    </row>
    <row r="92" spans="1:5" x14ac:dyDescent="0.25">
      <c r="A92" s="63">
        <f t="array" ref="A92">LARGE((Meldeformular!$AA$10:$AA$109=$F$6)*Meldeformular!$A$10:$A$109,86)</f>
        <v>0</v>
      </c>
      <c r="B92" s="112" t="str">
        <f>IF(A92&gt;0,VLOOKUP(A92,Meldeformular!$A$10:$AG$109,2),"")</f>
        <v/>
      </c>
      <c r="C92" s="112" t="str">
        <f>IF(A92&gt;0,VLOOKUP(A92,Meldeformular!$A$10:$AG$109,3),"")</f>
        <v/>
      </c>
      <c r="D92" s="67" t="str">
        <f>IF(A92&gt;0,VLOOKUP(A92,Meldeformular!$A$10:$AG$109,6),"")</f>
        <v/>
      </c>
      <c r="E92" s="68"/>
    </row>
    <row r="93" spans="1:5" x14ac:dyDescent="0.25">
      <c r="A93" s="63">
        <f t="array" ref="A93">LARGE((Meldeformular!$AA$10:$AA$109=$F$6)*Meldeformular!$A$10:$A$109,87)</f>
        <v>0</v>
      </c>
      <c r="B93" s="112" t="str">
        <f>IF(A93&gt;0,VLOOKUP(A93,Meldeformular!$A$10:$AG$109,2),"")</f>
        <v/>
      </c>
      <c r="C93" s="112" t="str">
        <f>IF(A93&gt;0,VLOOKUP(A93,Meldeformular!$A$10:$AG$109,3),"")</f>
        <v/>
      </c>
      <c r="D93" s="67" t="str">
        <f>IF(A93&gt;0,VLOOKUP(A93,Meldeformular!$A$10:$AG$109,6),"")</f>
        <v/>
      </c>
      <c r="E93" s="68"/>
    </row>
    <row r="94" spans="1:5" x14ac:dyDescent="0.25">
      <c r="A94" s="63">
        <f t="array" ref="A94">LARGE((Meldeformular!$AA$10:$AA$109=$F$6)*Meldeformular!$A$10:$A$109,88)</f>
        <v>0</v>
      </c>
      <c r="B94" s="112" t="str">
        <f>IF(A94&gt;0,VLOOKUP(A94,Meldeformular!$A$10:$AG$109,2),"")</f>
        <v/>
      </c>
      <c r="C94" s="112" t="str">
        <f>IF(A94&gt;0,VLOOKUP(A94,Meldeformular!$A$10:$AG$109,3),"")</f>
        <v/>
      </c>
      <c r="D94" s="67" t="str">
        <f>IF(A94&gt;0,VLOOKUP(A94,Meldeformular!$A$10:$AG$109,6),"")</f>
        <v/>
      </c>
      <c r="E94" s="68"/>
    </row>
    <row r="95" spans="1:5" x14ac:dyDescent="0.25">
      <c r="A95" s="63">
        <f t="array" ref="A95">LARGE((Meldeformular!$AA$10:$AA$109=$F$6)*Meldeformular!$A$10:$A$109,89)</f>
        <v>0</v>
      </c>
      <c r="B95" s="112" t="str">
        <f>IF(A95&gt;0,VLOOKUP(A95,Meldeformular!$A$10:$AG$109,2),"")</f>
        <v/>
      </c>
      <c r="C95" s="112" t="str">
        <f>IF(A95&gt;0,VLOOKUP(A95,Meldeformular!$A$10:$AG$109,3),"")</f>
        <v/>
      </c>
      <c r="D95" s="67" t="str">
        <f>IF(A95&gt;0,VLOOKUP(A95,Meldeformular!$A$10:$AG$109,6),"")</f>
        <v/>
      </c>
      <c r="E95" s="68"/>
    </row>
    <row r="96" spans="1:5" x14ac:dyDescent="0.25">
      <c r="A96" s="63">
        <f t="array" ref="A96">LARGE((Meldeformular!$AA$10:$AA$109=$F$6)*Meldeformular!$A$10:$A$109,90)</f>
        <v>0</v>
      </c>
      <c r="B96" s="112" t="str">
        <f>IF(A96&gt;0,VLOOKUP(A96,Meldeformular!$A$10:$AG$109,2),"")</f>
        <v/>
      </c>
      <c r="C96" s="112" t="str">
        <f>IF(A96&gt;0,VLOOKUP(A96,Meldeformular!$A$10:$AG$109,3),"")</f>
        <v/>
      </c>
      <c r="D96" s="67" t="str">
        <f>IF(A96&gt;0,VLOOKUP(A96,Meldeformular!$A$10:$AG$109,6),"")</f>
        <v/>
      </c>
      <c r="E96" s="68"/>
    </row>
    <row r="97" spans="1:5" x14ac:dyDescent="0.25">
      <c r="A97" s="63">
        <f t="array" ref="A97">LARGE((Meldeformular!$AA$10:$AA$109=$F$6)*Meldeformular!$A$10:$A$109,91)</f>
        <v>0</v>
      </c>
      <c r="B97" s="112" t="str">
        <f>IF(A97&gt;0,VLOOKUP(A97,Meldeformular!$A$10:$AG$109,2),"")</f>
        <v/>
      </c>
      <c r="C97" s="112" t="str">
        <f>IF(A97&gt;0,VLOOKUP(A97,Meldeformular!$A$10:$AG$109,3),"")</f>
        <v/>
      </c>
      <c r="D97" s="67" t="str">
        <f>IF(A97&gt;0,VLOOKUP(A97,Meldeformular!$A$10:$AG$109,6),"")</f>
        <v/>
      </c>
      <c r="E97" s="68"/>
    </row>
    <row r="98" spans="1:5" x14ac:dyDescent="0.25">
      <c r="A98" s="63">
        <f t="array" ref="A98">LARGE((Meldeformular!$AA$10:$AA$109=$F$6)*Meldeformular!$A$10:$A$109,92)</f>
        <v>0</v>
      </c>
      <c r="B98" s="112" t="str">
        <f>IF(A98&gt;0,VLOOKUP(A98,Meldeformular!$A$10:$AG$109,2),"")</f>
        <v/>
      </c>
      <c r="C98" s="112" t="str">
        <f>IF(A98&gt;0,VLOOKUP(A98,Meldeformular!$A$10:$AG$109,3),"")</f>
        <v/>
      </c>
      <c r="D98" s="67" t="str">
        <f>IF(A98&gt;0,VLOOKUP(A98,Meldeformular!$A$10:$AG$109,6),"")</f>
        <v/>
      </c>
      <c r="E98" s="68"/>
    </row>
    <row r="99" spans="1:5" x14ac:dyDescent="0.25">
      <c r="A99" s="63">
        <f t="array" ref="A99">LARGE((Meldeformular!$AA$10:$AA$109=$F$6)*Meldeformular!$A$10:$A$109,93)</f>
        <v>0</v>
      </c>
      <c r="B99" s="112" t="str">
        <f>IF(A99&gt;0,VLOOKUP(A99,Meldeformular!$A$10:$AG$109,2),"")</f>
        <v/>
      </c>
      <c r="C99" s="112" t="str">
        <f>IF(A99&gt;0,VLOOKUP(A99,Meldeformular!$A$10:$AG$109,3),"")</f>
        <v/>
      </c>
      <c r="D99" s="67" t="str">
        <f>IF(A99&gt;0,VLOOKUP(A99,Meldeformular!$A$10:$AG$109,6),"")</f>
        <v/>
      </c>
      <c r="E99" s="68"/>
    </row>
    <row r="100" spans="1:5" x14ac:dyDescent="0.25">
      <c r="A100" s="63">
        <f t="array" ref="A100">LARGE((Meldeformular!$AA$10:$AA$109=$F$6)*Meldeformular!$A$10:$A$109,94)</f>
        <v>0</v>
      </c>
      <c r="B100" s="112" t="str">
        <f>IF(A100&gt;0,VLOOKUP(A100,Meldeformular!$A$10:$AG$109,2),"")</f>
        <v/>
      </c>
      <c r="C100" s="112" t="str">
        <f>IF(A100&gt;0,VLOOKUP(A100,Meldeformular!$A$10:$AG$109,3),"")</f>
        <v/>
      </c>
      <c r="D100" s="67" t="str">
        <f>IF(A100&gt;0,VLOOKUP(A100,Meldeformular!$A$10:$AG$109,6),"")</f>
        <v/>
      </c>
      <c r="E100" s="68"/>
    </row>
    <row r="101" spans="1:5" x14ac:dyDescent="0.25">
      <c r="A101" s="63">
        <f t="array" ref="A101">LARGE((Meldeformular!$AA$10:$AA$109=$F$6)*Meldeformular!$A$10:$A$109,95)</f>
        <v>0</v>
      </c>
      <c r="B101" s="112" t="str">
        <f>IF(A101&gt;0,VLOOKUP(A101,Meldeformular!$A$10:$AG$109,2),"")</f>
        <v/>
      </c>
      <c r="C101" s="112" t="str">
        <f>IF(A101&gt;0,VLOOKUP(A101,Meldeformular!$A$10:$AG$109,3),"")</f>
        <v/>
      </c>
      <c r="D101" s="67" t="str">
        <f>IF(A101&gt;0,VLOOKUP(A101,Meldeformular!$A$10:$AG$109,6),"")</f>
        <v/>
      </c>
      <c r="E101" s="68"/>
    </row>
    <row r="102" spans="1:5" x14ac:dyDescent="0.25">
      <c r="A102" s="63">
        <f t="array" ref="A102">LARGE((Meldeformular!$AA$10:$AA$109=$F$6)*Meldeformular!$A$10:$A$109,96)</f>
        <v>0</v>
      </c>
      <c r="B102" s="112" t="str">
        <f>IF(A102&gt;0,VLOOKUP(A102,Meldeformular!$A$10:$AG$109,2),"")</f>
        <v/>
      </c>
      <c r="C102" s="112" t="str">
        <f>IF(A102&gt;0,VLOOKUP(A102,Meldeformular!$A$10:$AG$109,3),"")</f>
        <v/>
      </c>
      <c r="D102" s="67" t="str">
        <f>IF(A102&gt;0,VLOOKUP(A102,Meldeformular!$A$10:$AG$109,6),"")</f>
        <v/>
      </c>
      <c r="E102" s="68"/>
    </row>
    <row r="103" spans="1:5" x14ac:dyDescent="0.25">
      <c r="A103" s="63">
        <f t="array" ref="A103">LARGE((Meldeformular!$AA$10:$AA$109=$F$6)*Meldeformular!$A$10:$A$109,97)</f>
        <v>0</v>
      </c>
      <c r="B103" s="112" t="str">
        <f>IF(A103&gt;0,VLOOKUP(A103,Meldeformular!$A$10:$AG$109,2),"")</f>
        <v/>
      </c>
      <c r="C103" s="112" t="str">
        <f>IF(A103&gt;0,VLOOKUP(A103,Meldeformular!$A$10:$AG$109,3),"")</f>
        <v/>
      </c>
      <c r="D103" s="67" t="str">
        <f>IF(A103&gt;0,VLOOKUP(A103,Meldeformular!$A$10:$AG$109,6),"")</f>
        <v/>
      </c>
      <c r="E103" s="68"/>
    </row>
    <row r="104" spans="1:5" x14ac:dyDescent="0.25">
      <c r="A104" s="63">
        <f t="array" ref="A104">LARGE((Meldeformular!$AA$10:$AA$109=$F$6)*Meldeformular!$A$10:$A$109,98)</f>
        <v>0</v>
      </c>
      <c r="B104" s="112" t="str">
        <f>IF(A104&gt;0,VLOOKUP(A104,Meldeformular!$A$10:$AG$109,2),"")</f>
        <v/>
      </c>
      <c r="C104" s="112" t="str">
        <f>IF(A104&gt;0,VLOOKUP(A104,Meldeformular!$A$10:$AG$109,3),"")</f>
        <v/>
      </c>
      <c r="D104" s="67" t="str">
        <f>IF(A104&gt;0,VLOOKUP(A104,Meldeformular!$A$10:$AG$109,6),"")</f>
        <v/>
      </c>
      <c r="E104" s="68"/>
    </row>
    <row r="105" spans="1:5" x14ac:dyDescent="0.25">
      <c r="A105" s="63">
        <f t="array" ref="A105">LARGE((Meldeformular!$AA$10:$AA$109=$F$6)*Meldeformular!$A$10:$A$109,99)</f>
        <v>0</v>
      </c>
      <c r="B105" s="112" t="str">
        <f>IF(A105&gt;0,VLOOKUP(A105,Meldeformular!$A$10:$AG$109,2),"")</f>
        <v/>
      </c>
      <c r="C105" s="112" t="str">
        <f>IF(A105&gt;0,VLOOKUP(A105,Meldeformular!$A$10:$AG$109,3),"")</f>
        <v/>
      </c>
      <c r="D105" s="67" t="str">
        <f>IF(A105&gt;0,VLOOKUP(A105,Meldeformular!$A$10:$AG$109,6),"")</f>
        <v/>
      </c>
      <c r="E105" s="68"/>
    </row>
    <row r="106" spans="1:5" x14ac:dyDescent="0.25">
      <c r="A106" s="63">
        <f t="array" ref="A106">LARGE((Meldeformular!$AA$10:$AA$109=$F$6)*Meldeformular!$A$10:$A$109,100)</f>
        <v>0</v>
      </c>
      <c r="B106" s="112" t="str">
        <f>IF(A106&gt;0,VLOOKUP(A106,Meldeformular!$A$10:$AG$109,2),"")</f>
        <v/>
      </c>
      <c r="C106" s="112" t="str">
        <f>IF(A106&gt;0,VLOOKUP(A106,Meldeformular!$A$10:$AG$109,3),"")</f>
        <v/>
      </c>
      <c r="D106" s="67" t="str">
        <f>IF(A106&gt;0,VLOOKUP(A106,Meldeformular!$A$10:$AG$109,6),"")</f>
        <v/>
      </c>
      <c r="E106" s="68"/>
    </row>
  </sheetData>
  <sheetProtection algorithmName="SHA-512" hashValue="0Za02WId2ER76Kl9ursuu96Rb+y6P7wGJoJK9THNl1BeHa2qB5yh3AWTTi302rdPpTbgjhuZwtTpodNnmHP0yA==" saltValue="AUvbb8rCGooDLWAzMdWMsQ==" spinCount="100000" sheet="1" selectLockedCells="1"/>
  <mergeCells count="3">
    <mergeCell ref="A1:E1"/>
    <mergeCell ref="A2:E2"/>
    <mergeCell ref="B4:E4"/>
  </mergeCells>
  <conditionalFormatting sqref="A7:A106">
    <cfRule type="cellIs" dxfId="3" priority="1" operator="equal">
      <formula>0</formula>
    </cfRule>
  </conditionalFormatting>
  <conditionalFormatting sqref="D7:D106">
    <cfRule type="cellIs" dxfId="2" priority="2" operator="equal">
      <formula>118</formula>
    </cfRule>
    <cfRule type="cellIs" dxfId="1" priority="3" operator="equal">
      <formula>0</formula>
    </cfRule>
  </conditionalFormatting>
  <dataValidations count="1">
    <dataValidation allowBlank="1" showDropDown="1" showInputMessage="1" showErrorMessage="1" sqref="E7:E106" xr:uid="{00000000-0002-0000-0600-000000000000}"/>
  </dataValidations>
  <pageMargins left="0.70866141732283472" right="0.70866141732283472" top="0.78740157480314965" bottom="0.78740157480314965" header="0.31496062992125984" footer="0.31496062992125984"/>
  <pageSetup paperSize="9" scale="80" fitToHeight="0" orientation="portrait" r:id="rId1"/>
  <headerFooter>
    <oddFooter>&amp;LBenjamin Fischer&amp;Ctechnik.einrad@gmail.com&amp;R&amp;A / 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64"/>
  <sheetViews>
    <sheetView topLeftCell="B1" workbookViewId="0">
      <selection activeCell="K6" sqref="K6:M6"/>
    </sheetView>
  </sheetViews>
  <sheetFormatPr baseColWidth="10" defaultColWidth="11.42578125" defaultRowHeight="15" x14ac:dyDescent="0.25"/>
  <cols>
    <col min="1" max="1" width="0" hidden="1" customWidth="1"/>
    <col min="2" max="2" width="11" customWidth="1"/>
    <col min="3" max="3" width="4.7109375" customWidth="1"/>
    <col min="4" max="5" width="20.7109375" customWidth="1"/>
    <col min="6" max="6" width="5.7109375" customWidth="1"/>
    <col min="7" max="7" width="6.42578125" style="114" customWidth="1"/>
    <col min="8" max="8" width="6.42578125" style="117" hidden="1" customWidth="1"/>
    <col min="9" max="9" width="11" customWidth="1"/>
    <col min="10" max="10" width="4.85546875" customWidth="1"/>
    <col min="11" max="12" width="20.7109375" customWidth="1"/>
    <col min="13" max="13" width="6" customWidth="1"/>
    <col min="14" max="14" width="5.85546875" style="114" customWidth="1"/>
  </cols>
  <sheetData>
    <row r="1" spans="1:22" s="113" customFormat="1" ht="38.1" customHeight="1" x14ac:dyDescent="0.5">
      <c r="B1" s="206" t="str">
        <f>'allg. Daten'!A1</f>
        <v>Württembergische Meisterschaft und Edelweiß-Cup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114"/>
      <c r="O1"/>
      <c r="P1"/>
      <c r="Q1"/>
      <c r="R1"/>
      <c r="S1"/>
      <c r="T1"/>
      <c r="U1"/>
      <c r="V1" s="115"/>
    </row>
    <row r="2" spans="1:22" s="113" customFormat="1" ht="38.1" customHeight="1" x14ac:dyDescent="0.4">
      <c r="B2" s="207">
        <f>'allg. Daten'!B2</f>
        <v>45402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114"/>
      <c r="O2"/>
      <c r="P2"/>
      <c r="Q2"/>
      <c r="R2"/>
      <c r="S2"/>
      <c r="T2"/>
      <c r="U2"/>
    </row>
    <row r="3" spans="1:22" s="113" customFormat="1" ht="9.9499999999999993" customHeight="1" x14ac:dyDescent="0.4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4"/>
      <c r="O3"/>
      <c r="P3"/>
      <c r="Q3"/>
      <c r="R3"/>
      <c r="S3"/>
      <c r="T3"/>
      <c r="U3"/>
    </row>
    <row r="4" spans="1:22" s="113" customFormat="1" ht="38.1" customHeight="1" x14ac:dyDescent="0.35">
      <c r="B4" s="19" t="s">
        <v>28</v>
      </c>
      <c r="D4" s="195" t="str">
        <f>'allg. Daten'!C6</f>
        <v>Vereinsname</v>
      </c>
      <c r="E4" s="196"/>
      <c r="F4" s="196"/>
      <c r="G4" s="196"/>
      <c r="H4" s="196"/>
      <c r="I4" s="196"/>
      <c r="J4" s="196"/>
      <c r="K4" s="196"/>
      <c r="L4" s="196"/>
      <c r="M4" s="196"/>
      <c r="N4" s="114"/>
      <c r="O4"/>
      <c r="P4"/>
      <c r="Q4"/>
      <c r="R4"/>
      <c r="S4"/>
      <c r="T4"/>
      <c r="U4"/>
    </row>
    <row r="5" spans="1:22" ht="20.100000000000001" customHeight="1" thickBot="1" x14ac:dyDescent="0.3"/>
    <row r="6" spans="1:22" ht="16.5" customHeight="1" thickBot="1" x14ac:dyDescent="0.3">
      <c r="A6">
        <v>1</v>
      </c>
      <c r="B6" s="208" t="s">
        <v>136</v>
      </c>
      <c r="C6" s="209"/>
      <c r="D6" s="210" t="s">
        <v>163</v>
      </c>
      <c r="E6" s="211"/>
      <c r="F6" s="212"/>
      <c r="H6" s="117">
        <v>2</v>
      </c>
      <c r="I6" s="208" t="s">
        <v>138</v>
      </c>
      <c r="J6" s="209"/>
      <c r="K6" s="210" t="s">
        <v>163</v>
      </c>
      <c r="L6" s="211"/>
      <c r="M6" s="212"/>
    </row>
    <row r="7" spans="1:22" ht="16.5" customHeight="1" thickBot="1" x14ac:dyDescent="0.3">
      <c r="B7" s="118" t="s">
        <v>139</v>
      </c>
      <c r="C7" s="119"/>
      <c r="D7" s="120" t="s">
        <v>35</v>
      </c>
      <c r="E7" s="121" t="s">
        <v>36</v>
      </c>
      <c r="F7" s="121" t="s">
        <v>39</v>
      </c>
      <c r="I7" s="122" t="s">
        <v>139</v>
      </c>
      <c r="J7" s="119"/>
      <c r="K7" s="123" t="s">
        <v>35</v>
      </c>
      <c r="L7" s="124" t="s">
        <v>36</v>
      </c>
      <c r="M7" s="124" t="s">
        <v>39</v>
      </c>
    </row>
    <row r="8" spans="1:22" ht="16.5" customHeight="1" thickBot="1" x14ac:dyDescent="0.3">
      <c r="B8" s="125">
        <v>1</v>
      </c>
      <c r="C8" s="126">
        <f t="array" ref="C8">LARGE((Meldeformular!$AB$10:$AB$109=G8)*Meldeformular!$A$10:$A$109,2)</f>
        <v>0</v>
      </c>
      <c r="D8" s="127" t="str">
        <f>IF(C8&gt;0,VLOOKUP(C8,Meldeformular!$A$10:$AG$109,2),"")</f>
        <v/>
      </c>
      <c r="E8" s="128" t="str">
        <f>IF(C8&gt;0,VLOOKUP(C8,Meldeformular!$A$10:$AG$109,3),"")</f>
        <v/>
      </c>
      <c r="F8" s="128" t="str">
        <f>IF(C8&gt;0,VLOOKUP(C8,Meldeformular!$A$10:$AG$109,6),"")</f>
        <v/>
      </c>
      <c r="G8" s="114">
        <v>1</v>
      </c>
      <c r="I8" s="129">
        <v>1</v>
      </c>
      <c r="J8" s="126">
        <f t="array" ref="J8">LARGE((Meldeformular!$AB$10:$AB$109=N8)*Meldeformular!$A$10:$A$109,2)</f>
        <v>0</v>
      </c>
      <c r="K8" s="127" t="str">
        <f>IF(J8&gt;0,VLOOKUP(J8,Meldeformular!$A$10:$AG$109,2),"")</f>
        <v/>
      </c>
      <c r="L8" s="128" t="str">
        <f>IF(J8&gt;0,VLOOKUP(J8,Meldeformular!$A$10:$AG$109,3),"")</f>
        <v/>
      </c>
      <c r="M8" s="128" t="str">
        <f>IF(J8&gt;0,VLOOKUP(J8,Meldeformular!$A$10:$AG$109,6),"")</f>
        <v/>
      </c>
      <c r="N8" s="114">
        <v>2</v>
      </c>
    </row>
    <row r="9" spans="1:22" ht="16.5" customHeight="1" thickBot="1" x14ac:dyDescent="0.3">
      <c r="B9" s="125">
        <v>2</v>
      </c>
      <c r="C9" s="126">
        <f t="array" ref="C9">LARGE((Meldeformular!$AB$10:$AB$109=G8)*Meldeformular!$A$10:$A$109,1)</f>
        <v>0</v>
      </c>
      <c r="D9" s="127" t="str">
        <f>IF(C9&gt;0,VLOOKUP(C9,Meldeformular!$A$10:$AG$109,2),"")</f>
        <v/>
      </c>
      <c r="E9" s="128" t="str">
        <f>IF(C9&gt;0,VLOOKUP(C9,Meldeformular!$A$10:$AG$109,3),"")</f>
        <v/>
      </c>
      <c r="F9" s="128" t="str">
        <f>IF(C9&gt;0,VLOOKUP(C9,Meldeformular!$A$10:$AG$109,6),"")</f>
        <v/>
      </c>
      <c r="I9" s="129">
        <v>2</v>
      </c>
      <c r="J9" s="126">
        <f t="array" ref="J9">LARGE((Meldeformular!$AB$10:$AB$109=N8)*Meldeformular!$A$10:$A$109,1)</f>
        <v>0</v>
      </c>
      <c r="K9" s="127" t="str">
        <f>IF(J9&gt;0,VLOOKUP(J9,Meldeformular!$A$10:$AG$109,2),"")</f>
        <v/>
      </c>
      <c r="L9" s="128" t="str">
        <f>IF(J9&gt;0,VLOOKUP(J9,Meldeformular!$A$10:$AG$109,3),"")</f>
        <v/>
      </c>
      <c r="M9" s="128" t="str">
        <f>IF(J9&gt;0,VLOOKUP(J9,Meldeformular!$A$10:$AG$109,6),"")</f>
        <v/>
      </c>
    </row>
    <row r="10" spans="1:22" ht="15.75" thickBot="1" x14ac:dyDescent="0.3"/>
    <row r="11" spans="1:22" ht="16.5" customHeight="1" thickBot="1" x14ac:dyDescent="0.3">
      <c r="A11">
        <v>3</v>
      </c>
      <c r="B11" s="208" t="s">
        <v>140</v>
      </c>
      <c r="C11" s="209"/>
      <c r="D11" s="210" t="s">
        <v>163</v>
      </c>
      <c r="E11" s="211"/>
      <c r="F11" s="212"/>
      <c r="H11" s="117">
        <v>4</v>
      </c>
      <c r="I11" s="208" t="s">
        <v>141</v>
      </c>
      <c r="J11" s="209"/>
      <c r="K11" s="210" t="s">
        <v>163</v>
      </c>
      <c r="L11" s="211"/>
      <c r="M11" s="212"/>
    </row>
    <row r="12" spans="1:22" ht="16.5" customHeight="1" thickBot="1" x14ac:dyDescent="0.3">
      <c r="B12" s="122" t="s">
        <v>139</v>
      </c>
      <c r="C12" s="119"/>
      <c r="D12" s="123" t="s">
        <v>35</v>
      </c>
      <c r="E12" s="124" t="s">
        <v>36</v>
      </c>
      <c r="F12" s="124" t="s">
        <v>39</v>
      </c>
      <c r="I12" s="122" t="s">
        <v>139</v>
      </c>
      <c r="J12" s="119"/>
      <c r="K12" s="123" t="s">
        <v>35</v>
      </c>
      <c r="L12" s="124" t="s">
        <v>36</v>
      </c>
      <c r="M12" s="124" t="s">
        <v>39</v>
      </c>
    </row>
    <row r="13" spans="1:22" ht="16.5" customHeight="1" thickBot="1" x14ac:dyDescent="0.3">
      <c r="B13" s="129">
        <v>1</v>
      </c>
      <c r="C13" s="126">
        <f t="array" ref="C13">LARGE((Meldeformular!$AB$10:$AB$109=G13)*Meldeformular!$A$10:$A$109,2)</f>
        <v>0</v>
      </c>
      <c r="D13" s="127" t="str">
        <f>IF(C13&gt;0,VLOOKUP(C13,Meldeformular!$A$10:$AG$109,2),"")</f>
        <v/>
      </c>
      <c r="E13" s="128" t="str">
        <f>IF(C13&gt;0,VLOOKUP(C13,Meldeformular!$A$10:$AG$109,3),"")</f>
        <v/>
      </c>
      <c r="F13" s="128" t="str">
        <f>IF(C13&gt;0,VLOOKUP(C13,Meldeformular!$A$10:$AG$109,6),"")</f>
        <v/>
      </c>
      <c r="G13" s="114">
        <v>3</v>
      </c>
      <c r="I13" s="129">
        <v>1</v>
      </c>
      <c r="J13" s="126">
        <f t="array" ref="J13">LARGE((Meldeformular!$AB$10:$AB$109=N13)*Meldeformular!$A$10:$A$109,2)</f>
        <v>0</v>
      </c>
      <c r="K13" s="127" t="str">
        <f>IF(J13&gt;0,VLOOKUP(J13,Meldeformular!$A$10:$AG$109,2),"")</f>
        <v/>
      </c>
      <c r="L13" s="128" t="str">
        <f>IF(J13&gt;0,VLOOKUP(J13,Meldeformular!$A$10:$AG$109,3),"")</f>
        <v/>
      </c>
      <c r="M13" s="128" t="str">
        <f>IF(J13&gt;0,VLOOKUP(J13,Meldeformular!$A$10:$AG$109,6),"")</f>
        <v/>
      </c>
      <c r="N13" s="114">
        <v>4</v>
      </c>
    </row>
    <row r="14" spans="1:22" ht="16.5" customHeight="1" thickBot="1" x14ac:dyDescent="0.3">
      <c r="B14" s="129">
        <v>2</v>
      </c>
      <c r="C14" s="126">
        <f t="array" ref="C14">LARGE((Meldeformular!$AB$10:$AB$109=G13)*Meldeformular!$A$10:$A$109,1)</f>
        <v>0</v>
      </c>
      <c r="D14" s="127" t="str">
        <f>IF(C14&gt;0,VLOOKUP(C14,Meldeformular!$A$10:$AG$109,2),"")</f>
        <v/>
      </c>
      <c r="E14" s="128" t="str">
        <f>IF(C14&gt;0,VLOOKUP(C14,Meldeformular!$A$10:$AG$109,3),"")</f>
        <v/>
      </c>
      <c r="F14" s="128" t="str">
        <f>IF(C14&gt;0,VLOOKUP(C14,Meldeformular!$A$10:$AG$109,6),"")</f>
        <v/>
      </c>
      <c r="I14" s="129">
        <v>2</v>
      </c>
      <c r="J14" s="126">
        <f t="array" ref="J14">LARGE((Meldeformular!$AB$10:$AB$109=N13)*Meldeformular!$A$10:$A$109,1)</f>
        <v>0</v>
      </c>
      <c r="K14" s="127" t="str">
        <f>IF(J14&gt;0,VLOOKUP(J14,Meldeformular!$A$10:$AG$109,2),"")</f>
        <v/>
      </c>
      <c r="L14" s="128" t="str">
        <f>IF(J14&gt;0,VLOOKUP(J14,Meldeformular!$A$10:$AG$109,3),"")</f>
        <v/>
      </c>
      <c r="M14" s="128" t="str">
        <f>IF(J14&gt;0,VLOOKUP(J14,Meldeformular!$A$10:$AG$109,6),"")</f>
        <v/>
      </c>
    </row>
    <row r="15" spans="1:22" ht="15.75" thickBot="1" x14ac:dyDescent="0.3"/>
    <row r="16" spans="1:22" ht="16.5" customHeight="1" thickBot="1" x14ac:dyDescent="0.3">
      <c r="A16">
        <v>5</v>
      </c>
      <c r="B16" s="208" t="s">
        <v>142</v>
      </c>
      <c r="C16" s="209"/>
      <c r="D16" s="210" t="s">
        <v>163</v>
      </c>
      <c r="E16" s="211"/>
      <c r="F16" s="212"/>
      <c r="H16" s="117">
        <v>6</v>
      </c>
      <c r="I16" s="208" t="s">
        <v>143</v>
      </c>
      <c r="J16" s="209"/>
      <c r="K16" s="210" t="s">
        <v>163</v>
      </c>
      <c r="L16" s="211"/>
      <c r="M16" s="212"/>
    </row>
    <row r="17" spans="1:14" ht="16.5" customHeight="1" thickBot="1" x14ac:dyDescent="0.3">
      <c r="B17" s="122" t="s">
        <v>139</v>
      </c>
      <c r="C17" s="119"/>
      <c r="D17" s="123" t="s">
        <v>35</v>
      </c>
      <c r="E17" s="124" t="s">
        <v>36</v>
      </c>
      <c r="F17" s="124" t="s">
        <v>39</v>
      </c>
      <c r="I17" s="122" t="s">
        <v>139</v>
      </c>
      <c r="J17" s="119"/>
      <c r="K17" s="123" t="s">
        <v>35</v>
      </c>
      <c r="L17" s="124" t="s">
        <v>36</v>
      </c>
      <c r="M17" s="124" t="s">
        <v>39</v>
      </c>
    </row>
    <row r="18" spans="1:14" ht="16.5" customHeight="1" thickBot="1" x14ac:dyDescent="0.3">
      <c r="B18" s="129">
        <v>1</v>
      </c>
      <c r="C18" s="126">
        <f t="array" ref="C18">LARGE((Meldeformular!$AB$10:$AB$109=G18)*Meldeformular!$A$10:$A$109,2)</f>
        <v>0</v>
      </c>
      <c r="D18" s="127" t="str">
        <f>IF(C18&gt;0,VLOOKUP(C18,Meldeformular!$A$10:$AG$109,2),"")</f>
        <v/>
      </c>
      <c r="E18" s="128" t="str">
        <f>IF(C18&gt;0,VLOOKUP(C18,Meldeformular!$A$10:$AG$109,3),"")</f>
        <v/>
      </c>
      <c r="F18" s="128" t="str">
        <f>IF(C18&gt;0,VLOOKUP(C18,Meldeformular!$A$10:$AG$109,6),"")</f>
        <v/>
      </c>
      <c r="G18" s="114">
        <v>5</v>
      </c>
      <c r="I18" s="129">
        <v>1</v>
      </c>
      <c r="J18" s="126">
        <f t="array" ref="J18">LARGE((Meldeformular!$AB$10:$AB$109=N18)*Meldeformular!$A$10:$A$109,2)</f>
        <v>0</v>
      </c>
      <c r="K18" s="127" t="str">
        <f>IF(J18&gt;0,VLOOKUP(J18,Meldeformular!$A$10:$AG$109,2),"")</f>
        <v/>
      </c>
      <c r="L18" s="128" t="str">
        <f>IF(J18&gt;0,VLOOKUP(J18,Meldeformular!$A$10:$AG$109,3),"")</f>
        <v/>
      </c>
      <c r="M18" s="128" t="str">
        <f>IF(J18&gt;0,VLOOKUP(J18,Meldeformular!$A$10:$AG$109,6),"")</f>
        <v/>
      </c>
      <c r="N18" s="114">
        <v>6</v>
      </c>
    </row>
    <row r="19" spans="1:14" ht="16.5" customHeight="1" thickBot="1" x14ac:dyDescent="0.3">
      <c r="B19" s="129">
        <v>2</v>
      </c>
      <c r="C19" s="126">
        <f t="array" ref="C19">LARGE((Meldeformular!$AB$10:$AB$109=G18)*Meldeformular!$A$10:$A$109,1)</f>
        <v>0</v>
      </c>
      <c r="D19" s="127" t="str">
        <f>IF(C19&gt;0,VLOOKUP(C19,Meldeformular!$A$10:$AG$109,2),"")</f>
        <v/>
      </c>
      <c r="E19" s="128" t="str">
        <f>IF(C19&gt;0,VLOOKUP(C19,Meldeformular!$A$10:$AG$109,3),"")</f>
        <v/>
      </c>
      <c r="F19" s="128" t="str">
        <f>IF(C19&gt;0,VLOOKUP(C19,Meldeformular!$A$10:$AG$109,6),"")</f>
        <v/>
      </c>
      <c r="I19" s="129">
        <v>2</v>
      </c>
      <c r="J19" s="126">
        <f t="array" ref="J19">LARGE((Meldeformular!$AB$10:$AB$109=N18)*Meldeformular!$A$10:$A$109,1)</f>
        <v>0</v>
      </c>
      <c r="K19" s="127" t="str">
        <f>IF(J19&gt;0,VLOOKUP(J19,Meldeformular!$A$10:$AG$109,2),"")</f>
        <v/>
      </c>
      <c r="L19" s="128" t="str">
        <f>IF(J19&gt;0,VLOOKUP(J19,Meldeformular!$A$10:$AG$109,3),"")</f>
        <v/>
      </c>
      <c r="M19" s="128" t="str">
        <f>IF(J19&gt;0,VLOOKUP(J19,Meldeformular!$A$10:$AG$109,6),"")</f>
        <v/>
      </c>
    </row>
    <row r="20" spans="1:14" ht="15.75" thickBot="1" x14ac:dyDescent="0.3"/>
    <row r="21" spans="1:14" ht="16.5" customHeight="1" thickBot="1" x14ac:dyDescent="0.3">
      <c r="A21">
        <v>7</v>
      </c>
      <c r="B21" s="208" t="s">
        <v>144</v>
      </c>
      <c r="C21" s="209"/>
      <c r="D21" s="210" t="s">
        <v>163</v>
      </c>
      <c r="E21" s="211"/>
      <c r="F21" s="212"/>
      <c r="H21" s="117">
        <v>8</v>
      </c>
      <c r="I21" s="208" t="s">
        <v>145</v>
      </c>
      <c r="J21" s="209"/>
      <c r="K21" s="210" t="s">
        <v>163</v>
      </c>
      <c r="L21" s="211"/>
      <c r="M21" s="212"/>
    </row>
    <row r="22" spans="1:14" ht="16.5" customHeight="1" thickBot="1" x14ac:dyDescent="0.3">
      <c r="B22" s="122" t="s">
        <v>139</v>
      </c>
      <c r="C22" s="119"/>
      <c r="D22" s="123" t="s">
        <v>35</v>
      </c>
      <c r="E22" s="124" t="s">
        <v>36</v>
      </c>
      <c r="F22" s="124" t="s">
        <v>39</v>
      </c>
      <c r="I22" s="122" t="s">
        <v>139</v>
      </c>
      <c r="J22" s="119"/>
      <c r="K22" s="123" t="s">
        <v>35</v>
      </c>
      <c r="L22" s="124" t="s">
        <v>36</v>
      </c>
      <c r="M22" s="124" t="s">
        <v>39</v>
      </c>
    </row>
    <row r="23" spans="1:14" ht="16.5" customHeight="1" thickBot="1" x14ac:dyDescent="0.3">
      <c r="B23" s="129">
        <v>1</v>
      </c>
      <c r="C23" s="126">
        <f t="array" ref="C23">LARGE((Meldeformular!$AB$10:$AB$109=G23)*Meldeformular!$A$10:$A$109,2)</f>
        <v>0</v>
      </c>
      <c r="D23" s="127" t="str">
        <f>IF(C23&gt;0,VLOOKUP(C23,Meldeformular!$A$10:$AG$109,2),"")</f>
        <v/>
      </c>
      <c r="E23" s="128" t="str">
        <f>IF(C23&gt;0,VLOOKUP(C23,Meldeformular!$A$10:$AG$109,3),"")</f>
        <v/>
      </c>
      <c r="F23" s="128" t="str">
        <f>IF(C23&gt;0,VLOOKUP(C23,Meldeformular!$A$10:$AG$109,6),"")</f>
        <v/>
      </c>
      <c r="G23" s="114">
        <v>7</v>
      </c>
      <c r="I23" s="129">
        <v>1</v>
      </c>
      <c r="J23" s="126">
        <f t="array" ref="J23">LARGE((Meldeformular!$AB$10:$AB$109=N23)*Meldeformular!$A$10:$A$109,2)</f>
        <v>0</v>
      </c>
      <c r="K23" s="127" t="str">
        <f>IF(J23&gt;0,VLOOKUP(J23,Meldeformular!$A$10:$AG$109,2),"")</f>
        <v/>
      </c>
      <c r="L23" s="128" t="str">
        <f>IF(J23&gt;0,VLOOKUP(J23,Meldeformular!$A$10:$AG$109,3),"")</f>
        <v/>
      </c>
      <c r="M23" s="128" t="str">
        <f>IF(J23&gt;0,VLOOKUP(J23,Meldeformular!$A$10:$AG$109,6),"")</f>
        <v/>
      </c>
      <c r="N23" s="114">
        <v>8</v>
      </c>
    </row>
    <row r="24" spans="1:14" ht="16.5" customHeight="1" thickBot="1" x14ac:dyDescent="0.3">
      <c r="B24" s="129">
        <v>2</v>
      </c>
      <c r="C24" s="126">
        <f t="array" ref="C24">LARGE((Meldeformular!$AB$10:$AB$109=G23)*Meldeformular!$A$10:$A$109,1)</f>
        <v>0</v>
      </c>
      <c r="D24" s="127" t="str">
        <f>IF(C24&gt;0,VLOOKUP(C24,Meldeformular!$A$10:$AG$109,2),"")</f>
        <v/>
      </c>
      <c r="E24" s="128" t="str">
        <f>IF(C24&gt;0,VLOOKUP(C24,Meldeformular!$A$10:$AG$109,3),"")</f>
        <v/>
      </c>
      <c r="F24" s="128" t="str">
        <f>IF(C24&gt;0,VLOOKUP(C24,Meldeformular!$A$10:$AG$109,6),"")</f>
        <v/>
      </c>
      <c r="I24" s="129">
        <v>2</v>
      </c>
      <c r="J24" s="126">
        <f t="array" ref="J24">LARGE((Meldeformular!$AB$10:$AB$109=N23)*Meldeformular!$A$10:$A$109,1)</f>
        <v>0</v>
      </c>
      <c r="K24" s="127" t="str">
        <f>IF(J24&gt;0,VLOOKUP(J24,Meldeformular!$A$10:$AG$109,2),"")</f>
        <v/>
      </c>
      <c r="L24" s="128" t="str">
        <f>IF(J24&gt;0,VLOOKUP(J24,Meldeformular!$A$10:$AG$109,3),"")</f>
        <v/>
      </c>
      <c r="M24" s="128" t="str">
        <f>IF(J24&gt;0,VLOOKUP(J24,Meldeformular!$A$10:$AG$109,6),"")</f>
        <v/>
      </c>
    </row>
    <row r="25" spans="1:14" ht="15.75" thickBot="1" x14ac:dyDescent="0.3"/>
    <row r="26" spans="1:14" ht="16.5" customHeight="1" thickBot="1" x14ac:dyDescent="0.3">
      <c r="A26">
        <v>9</v>
      </c>
      <c r="B26" s="208" t="s">
        <v>146</v>
      </c>
      <c r="C26" s="209"/>
      <c r="D26" s="210" t="s">
        <v>163</v>
      </c>
      <c r="E26" s="211"/>
      <c r="F26" s="212"/>
      <c r="H26" s="117">
        <v>10</v>
      </c>
      <c r="I26" s="208" t="s">
        <v>147</v>
      </c>
      <c r="J26" s="209"/>
      <c r="K26" s="210" t="s">
        <v>163</v>
      </c>
      <c r="L26" s="211"/>
      <c r="M26" s="212"/>
    </row>
    <row r="27" spans="1:14" ht="16.5" customHeight="1" thickBot="1" x14ac:dyDescent="0.3">
      <c r="B27" s="122" t="s">
        <v>139</v>
      </c>
      <c r="C27" s="119"/>
      <c r="D27" s="123" t="s">
        <v>35</v>
      </c>
      <c r="E27" s="124" t="s">
        <v>36</v>
      </c>
      <c r="F27" s="124" t="s">
        <v>39</v>
      </c>
      <c r="I27" s="122" t="s">
        <v>139</v>
      </c>
      <c r="J27" s="119"/>
      <c r="K27" s="123" t="s">
        <v>35</v>
      </c>
      <c r="L27" s="124" t="s">
        <v>36</v>
      </c>
      <c r="M27" s="124" t="s">
        <v>39</v>
      </c>
    </row>
    <row r="28" spans="1:14" ht="16.5" customHeight="1" thickBot="1" x14ac:dyDescent="0.3">
      <c r="B28" s="129">
        <v>1</v>
      </c>
      <c r="C28" s="126">
        <f t="array" ref="C28">LARGE((Meldeformular!$AB$10:$AB$109=G28)*Meldeformular!$A$10:$A$109,2)</f>
        <v>0</v>
      </c>
      <c r="D28" s="127" t="str">
        <f>IF(C28&gt;0,VLOOKUP(C28,Meldeformular!$A$10:$AG$109,2),"")</f>
        <v/>
      </c>
      <c r="E28" s="128" t="str">
        <f>IF(C28&gt;0,VLOOKUP(C28,Meldeformular!$A$10:$AG$109,3),"")</f>
        <v/>
      </c>
      <c r="F28" s="128" t="str">
        <f>IF(C28&gt;0,VLOOKUP(C28,Meldeformular!$A$10:$AG$109,6),"")</f>
        <v/>
      </c>
      <c r="G28" s="114">
        <v>9</v>
      </c>
      <c r="I28" s="129">
        <v>1</v>
      </c>
      <c r="J28" s="126">
        <f t="array" ref="J28">LARGE((Meldeformular!$AB$10:$AB$109=N28)*Meldeformular!$A$10:$A$109,2)</f>
        <v>0</v>
      </c>
      <c r="K28" s="127" t="str">
        <f>IF(J28&gt;0,VLOOKUP(J28,Meldeformular!$A$10:$AG$109,2),"")</f>
        <v/>
      </c>
      <c r="L28" s="128" t="str">
        <f>IF(J28&gt;0,VLOOKUP(J28,Meldeformular!$A$10:$AG$109,3),"")</f>
        <v/>
      </c>
      <c r="M28" s="128" t="str">
        <f>IF(J28&gt;0,VLOOKUP(J28,Meldeformular!$A$10:$AG$109,6),"")</f>
        <v/>
      </c>
      <c r="N28" s="114">
        <v>10</v>
      </c>
    </row>
    <row r="29" spans="1:14" ht="16.5" customHeight="1" thickBot="1" x14ac:dyDescent="0.3">
      <c r="B29" s="129">
        <v>2</v>
      </c>
      <c r="C29" s="126">
        <f t="array" ref="C29">LARGE((Meldeformular!$AB$10:$AB$109=G28)*Meldeformular!$A$10:$A$109,1)</f>
        <v>0</v>
      </c>
      <c r="D29" s="127" t="str">
        <f>IF(C29&gt;0,VLOOKUP(C29,Meldeformular!$A$10:$AG$109,2),"")</f>
        <v/>
      </c>
      <c r="E29" s="128" t="str">
        <f>IF(C29&gt;0,VLOOKUP(C29,Meldeformular!$A$10:$AG$109,3),"")</f>
        <v/>
      </c>
      <c r="F29" s="128" t="str">
        <f>IF(C29&gt;0,VLOOKUP(C29,Meldeformular!$A$10:$AG$109,6),"")</f>
        <v/>
      </c>
      <c r="I29" s="129">
        <v>2</v>
      </c>
      <c r="J29" s="126">
        <f t="array" ref="J29">LARGE((Meldeformular!$AB$10:$AB$109=N28)*Meldeformular!$A$10:$A$109,1)</f>
        <v>0</v>
      </c>
      <c r="K29" s="127" t="str">
        <f>IF(J29&gt;0,VLOOKUP(J29,Meldeformular!$A$10:$AG$109,2),"")</f>
        <v/>
      </c>
      <c r="L29" s="128" t="str">
        <f>IF(J29&gt;0,VLOOKUP(J29,Meldeformular!$A$10:$AG$109,3),"")</f>
        <v/>
      </c>
      <c r="M29" s="128" t="str">
        <f>IF(J29&gt;0,VLOOKUP(J29,Meldeformular!$A$10:$AG$109,6),"")</f>
        <v/>
      </c>
    </row>
    <row r="30" spans="1:14" ht="15.75" thickBot="1" x14ac:dyDescent="0.3"/>
    <row r="31" spans="1:14" ht="16.5" customHeight="1" thickBot="1" x14ac:dyDescent="0.3">
      <c r="A31">
        <v>11</v>
      </c>
      <c r="B31" s="208" t="s">
        <v>148</v>
      </c>
      <c r="C31" s="209"/>
      <c r="D31" s="210" t="s">
        <v>163</v>
      </c>
      <c r="E31" s="211"/>
      <c r="F31" s="212"/>
      <c r="H31" s="117">
        <v>12</v>
      </c>
      <c r="I31" s="208" t="s">
        <v>149</v>
      </c>
      <c r="J31" s="209"/>
      <c r="K31" s="210" t="s">
        <v>163</v>
      </c>
      <c r="L31" s="211"/>
      <c r="M31" s="212"/>
    </row>
    <row r="32" spans="1:14" ht="16.5" customHeight="1" thickBot="1" x14ac:dyDescent="0.3">
      <c r="B32" s="122" t="s">
        <v>139</v>
      </c>
      <c r="C32" s="119"/>
      <c r="D32" s="123" t="s">
        <v>35</v>
      </c>
      <c r="E32" s="124" t="s">
        <v>36</v>
      </c>
      <c r="F32" s="124" t="s">
        <v>39</v>
      </c>
      <c r="I32" s="122" t="s">
        <v>139</v>
      </c>
      <c r="J32" s="119"/>
      <c r="K32" s="123" t="s">
        <v>35</v>
      </c>
      <c r="L32" s="124" t="s">
        <v>36</v>
      </c>
      <c r="M32" s="124" t="s">
        <v>39</v>
      </c>
    </row>
    <row r="33" spans="1:14" ht="16.5" customHeight="1" thickBot="1" x14ac:dyDescent="0.3">
      <c r="B33" s="129">
        <v>1</v>
      </c>
      <c r="C33" s="126">
        <f t="array" ref="C33">LARGE((Meldeformular!$AB$10:$AB$109=G33)*Meldeformular!$A$10:$A$109,2)</f>
        <v>0</v>
      </c>
      <c r="D33" s="127" t="str">
        <f>IF(C33&gt;0,VLOOKUP(C33,Meldeformular!$A$10:$AG$109,2),"")</f>
        <v/>
      </c>
      <c r="E33" s="128" t="str">
        <f>IF(C33&gt;0,VLOOKUP(C33,Meldeformular!$A$10:$AG$109,3),"")</f>
        <v/>
      </c>
      <c r="F33" s="128" t="str">
        <f>IF(C33&gt;0,VLOOKUP(C33,Meldeformular!$A$10:$AG$109,6),"")</f>
        <v/>
      </c>
      <c r="G33" s="114">
        <v>11</v>
      </c>
      <c r="I33" s="129">
        <v>1</v>
      </c>
      <c r="J33" s="126">
        <f t="array" ref="J33">LARGE((Meldeformular!$AB$10:$AB$109=N33)*Meldeformular!$A$10:$A$109,2)</f>
        <v>0</v>
      </c>
      <c r="K33" s="127" t="str">
        <f>IF(J33&gt;0,VLOOKUP(J33,Meldeformular!$A$10:$AG$109,2),"")</f>
        <v/>
      </c>
      <c r="L33" s="128" t="str">
        <f>IF(J33&gt;0,VLOOKUP(J33,Meldeformular!$A$10:$AG$109,3),"")</f>
        <v/>
      </c>
      <c r="M33" s="128" t="str">
        <f>IF(J33&gt;0,VLOOKUP(J33,Meldeformular!$A$10:$AG$109,6),"")</f>
        <v/>
      </c>
      <c r="N33" s="114">
        <v>12</v>
      </c>
    </row>
    <row r="34" spans="1:14" ht="16.5" customHeight="1" thickBot="1" x14ac:dyDescent="0.3">
      <c r="B34" s="129">
        <v>2</v>
      </c>
      <c r="C34" s="126">
        <f t="array" ref="C34">LARGE((Meldeformular!$AB$10:$AB$109=G33)*Meldeformular!$A$10:$A$109,1)</f>
        <v>0</v>
      </c>
      <c r="D34" s="127" t="str">
        <f>IF(C34&gt;0,VLOOKUP(C34,Meldeformular!$A$10:$AG$109,2),"")</f>
        <v/>
      </c>
      <c r="E34" s="128" t="str">
        <f>IF(C34&gt;0,VLOOKUP(C34,Meldeformular!$A$10:$AG$109,3),"")</f>
        <v/>
      </c>
      <c r="F34" s="128" t="str">
        <f>IF(C34&gt;0,VLOOKUP(C34,Meldeformular!$A$10:$AG$109,6),"")</f>
        <v/>
      </c>
      <c r="I34" s="129">
        <v>2</v>
      </c>
      <c r="J34" s="126">
        <f t="array" ref="J34">LARGE((Meldeformular!$AB$10:$AB$109=N33)*Meldeformular!$A$10:$A$109,1)</f>
        <v>0</v>
      </c>
      <c r="K34" s="127" t="str">
        <f>IF(J34&gt;0,VLOOKUP(J34,Meldeformular!$A$10:$AG$109,2),"")</f>
        <v/>
      </c>
      <c r="L34" s="128" t="str">
        <f>IF(J34&gt;0,VLOOKUP(J34,Meldeformular!$A$10:$AG$109,3),"")</f>
        <v/>
      </c>
      <c r="M34" s="128" t="str">
        <f>IF(J34&gt;0,VLOOKUP(J34,Meldeformular!$A$10:$AG$109,6),"")</f>
        <v/>
      </c>
    </row>
    <row r="35" spans="1:14" ht="15.75" thickBot="1" x14ac:dyDescent="0.3"/>
    <row r="36" spans="1:14" ht="16.5" thickBot="1" x14ac:dyDescent="0.3">
      <c r="A36">
        <v>13</v>
      </c>
      <c r="B36" s="208" t="s">
        <v>150</v>
      </c>
      <c r="C36" s="209"/>
      <c r="D36" s="210" t="s">
        <v>163</v>
      </c>
      <c r="E36" s="211"/>
      <c r="F36" s="212"/>
      <c r="H36" s="117">
        <v>14</v>
      </c>
      <c r="I36" s="208" t="s">
        <v>151</v>
      </c>
      <c r="J36" s="209"/>
      <c r="K36" s="210" t="s">
        <v>163</v>
      </c>
      <c r="L36" s="211"/>
      <c r="M36" s="212"/>
    </row>
    <row r="37" spans="1:14" ht="15.75" thickBot="1" x14ac:dyDescent="0.3">
      <c r="B37" s="122" t="s">
        <v>139</v>
      </c>
      <c r="C37" s="119"/>
      <c r="D37" s="123" t="s">
        <v>35</v>
      </c>
      <c r="E37" s="124" t="s">
        <v>36</v>
      </c>
      <c r="F37" s="124" t="s">
        <v>39</v>
      </c>
      <c r="I37" s="122" t="s">
        <v>139</v>
      </c>
      <c r="J37" s="119"/>
      <c r="K37" s="123" t="s">
        <v>35</v>
      </c>
      <c r="L37" s="124" t="s">
        <v>36</v>
      </c>
      <c r="M37" s="124" t="s">
        <v>39</v>
      </c>
    </row>
    <row r="38" spans="1:14" ht="15.75" thickBot="1" x14ac:dyDescent="0.3">
      <c r="B38" s="129">
        <v>1</v>
      </c>
      <c r="C38" s="126">
        <f t="array" ref="C38">LARGE((Meldeformular!$AB$10:$AB$109=G38)*Meldeformular!$A$10:$A$109,2)</f>
        <v>0</v>
      </c>
      <c r="D38" s="127" t="str">
        <f>IF(C38&gt;0,VLOOKUP(C38,Meldeformular!$A$10:$AG$109,2),"")</f>
        <v/>
      </c>
      <c r="E38" s="128" t="str">
        <f>IF(C38&gt;0,VLOOKUP(C38,Meldeformular!$A$10:$AG$109,3),"")</f>
        <v/>
      </c>
      <c r="F38" s="128" t="str">
        <f>IF(C38&gt;0,VLOOKUP(C38,Meldeformular!$A$10:$AG$109,6),"")</f>
        <v/>
      </c>
      <c r="G38" s="114">
        <v>13</v>
      </c>
      <c r="I38" s="129">
        <v>1</v>
      </c>
      <c r="J38" s="126">
        <f t="array" ref="J38">LARGE((Meldeformular!$AB$10:$AB$109=N38)*Meldeformular!$A$10:$A$109,2)</f>
        <v>0</v>
      </c>
      <c r="K38" s="127" t="str">
        <f>IF(J38&gt;0,VLOOKUP(J38,Meldeformular!$A$10:$AG$109,2),"")</f>
        <v/>
      </c>
      <c r="L38" s="128" t="str">
        <f>IF(J38&gt;0,VLOOKUP(J38,Meldeformular!$A$10:$AG$109,3),"")</f>
        <v/>
      </c>
      <c r="M38" s="128" t="str">
        <f>IF(J38&gt;0,VLOOKUP(J38,Meldeformular!$A$10:$AG$109,6),"")</f>
        <v/>
      </c>
      <c r="N38" s="114">
        <v>14</v>
      </c>
    </row>
    <row r="39" spans="1:14" ht="15.75" thickBot="1" x14ac:dyDescent="0.3">
      <c r="B39" s="129">
        <v>2</v>
      </c>
      <c r="C39" s="126">
        <f t="array" ref="C39">LARGE((Meldeformular!$AB$10:$AB$109=G38)*Meldeformular!$A$10:$A$109,1)</f>
        <v>0</v>
      </c>
      <c r="D39" s="127" t="str">
        <f>IF(C39&gt;0,VLOOKUP(C39,Meldeformular!$A$10:$AG$109,2),"")</f>
        <v/>
      </c>
      <c r="E39" s="128" t="str">
        <f>IF(C39&gt;0,VLOOKUP(C39,Meldeformular!$A$10:$AG$109,3),"")</f>
        <v/>
      </c>
      <c r="F39" s="128" t="str">
        <f>IF(C39&gt;0,VLOOKUP(C39,Meldeformular!$A$10:$AG$109,6),"")</f>
        <v/>
      </c>
      <c r="I39" s="129">
        <v>2</v>
      </c>
      <c r="J39" s="126">
        <f t="array" ref="J39">LARGE((Meldeformular!$AB$10:$AB$109=N38)*Meldeformular!$A$10:$A$109,1)</f>
        <v>0</v>
      </c>
      <c r="K39" s="127" t="str">
        <f>IF(J39&gt;0,VLOOKUP(J39,Meldeformular!$A$10:$AG$109,2),"")</f>
        <v/>
      </c>
      <c r="L39" s="128" t="str">
        <f>IF(J39&gt;0,VLOOKUP(J39,Meldeformular!$A$10:$AG$109,3),"")</f>
        <v/>
      </c>
      <c r="M39" s="128" t="str">
        <f>IF(J39&gt;0,VLOOKUP(J39,Meldeformular!$A$10:$AG$109,6),"")</f>
        <v/>
      </c>
    </row>
    <row r="40" spans="1:14" ht="15.75" thickBot="1" x14ac:dyDescent="0.3"/>
    <row r="41" spans="1:14" ht="16.5" thickBot="1" x14ac:dyDescent="0.3">
      <c r="A41">
        <v>15</v>
      </c>
      <c r="B41" s="208" t="s">
        <v>152</v>
      </c>
      <c r="C41" s="209"/>
      <c r="D41" s="210" t="s">
        <v>163</v>
      </c>
      <c r="E41" s="211"/>
      <c r="F41" s="212"/>
      <c r="H41" s="117">
        <v>16</v>
      </c>
      <c r="I41" s="208" t="s">
        <v>153</v>
      </c>
      <c r="J41" s="209"/>
      <c r="K41" s="210" t="s">
        <v>163</v>
      </c>
      <c r="L41" s="211"/>
      <c r="M41" s="212"/>
    </row>
    <row r="42" spans="1:14" ht="15.75" thickBot="1" x14ac:dyDescent="0.3">
      <c r="B42" s="122" t="s">
        <v>139</v>
      </c>
      <c r="C42" s="119"/>
      <c r="D42" s="123" t="s">
        <v>35</v>
      </c>
      <c r="E42" s="124" t="s">
        <v>36</v>
      </c>
      <c r="F42" s="124" t="s">
        <v>39</v>
      </c>
      <c r="I42" s="122" t="s">
        <v>139</v>
      </c>
      <c r="J42" s="119"/>
      <c r="K42" s="123" t="s">
        <v>35</v>
      </c>
      <c r="L42" s="124" t="s">
        <v>36</v>
      </c>
      <c r="M42" s="124" t="s">
        <v>39</v>
      </c>
    </row>
    <row r="43" spans="1:14" ht="15.75" thickBot="1" x14ac:dyDescent="0.3">
      <c r="B43" s="129">
        <v>1</v>
      </c>
      <c r="C43" s="126">
        <f t="array" ref="C43">LARGE((Meldeformular!$AB$10:$AB$109=G43)*Meldeformular!$A$10:$A$109,2)</f>
        <v>0</v>
      </c>
      <c r="D43" s="127" t="str">
        <f>IF(C43&gt;0,VLOOKUP(C43,Meldeformular!$A$10:$AG$109,2),"")</f>
        <v/>
      </c>
      <c r="E43" s="128" t="str">
        <f>IF(C43&gt;0,VLOOKUP(C43,Meldeformular!$A$10:$AG$109,3),"")</f>
        <v/>
      </c>
      <c r="F43" s="128" t="str">
        <f>IF(C43&gt;0,VLOOKUP(C43,Meldeformular!$A$10:$AG$109,6),"")</f>
        <v/>
      </c>
      <c r="G43" s="114">
        <v>15</v>
      </c>
      <c r="I43" s="129">
        <v>1</v>
      </c>
      <c r="J43" s="126">
        <f t="array" ref="J43">LARGE((Meldeformular!$AB$10:$AB$109=N43)*Meldeformular!$A$10:$A$109,2)</f>
        <v>0</v>
      </c>
      <c r="K43" s="127" t="str">
        <f>IF(J43&gt;0,VLOOKUP(J43,Meldeformular!$A$10:$AG$109,2),"")</f>
        <v/>
      </c>
      <c r="L43" s="128" t="str">
        <f>IF(J43&gt;0,VLOOKUP(J43,Meldeformular!$A$10:$AG$109,3),"")</f>
        <v/>
      </c>
      <c r="M43" s="128" t="str">
        <f>IF(J43&gt;0,VLOOKUP(J43,Meldeformular!$A$10:$AG$109,6),"")</f>
        <v/>
      </c>
      <c r="N43" s="114">
        <v>16</v>
      </c>
    </row>
    <row r="44" spans="1:14" ht="15.75" thickBot="1" x14ac:dyDescent="0.3">
      <c r="B44" s="129">
        <v>2</v>
      </c>
      <c r="C44" s="126">
        <f t="array" ref="C44">LARGE((Meldeformular!$AB$10:$AB$109=G43)*Meldeformular!$A$10:$A$109,1)</f>
        <v>0</v>
      </c>
      <c r="D44" s="127" t="str">
        <f>IF(C44&gt;0,VLOOKUP(C44,Meldeformular!$A$10:$AG$109,2),"")</f>
        <v/>
      </c>
      <c r="E44" s="128" t="str">
        <f>IF(C44&gt;0,VLOOKUP(C44,Meldeformular!$A$10:$AG$109,3),"")</f>
        <v/>
      </c>
      <c r="F44" s="128" t="str">
        <f>IF(C44&gt;0,VLOOKUP(C44,Meldeformular!$A$10:$AG$109,6),"")</f>
        <v/>
      </c>
      <c r="I44" s="129">
        <v>2</v>
      </c>
      <c r="J44" s="126">
        <f t="array" ref="J44">LARGE((Meldeformular!$AB$10:$AB$109=N43)*Meldeformular!$A$10:$A$109,1)</f>
        <v>0</v>
      </c>
      <c r="K44" s="127" t="str">
        <f>IF(J44&gt;0,VLOOKUP(J44,Meldeformular!$A$10:$AG$109,2),"")</f>
        <v/>
      </c>
      <c r="L44" s="128" t="str">
        <f>IF(J44&gt;0,VLOOKUP(J44,Meldeformular!$A$10:$AG$109,3),"")</f>
        <v/>
      </c>
      <c r="M44" s="128" t="str">
        <f>IF(J44&gt;0,VLOOKUP(J44,Meldeformular!$A$10:$AG$109,6),"")</f>
        <v/>
      </c>
    </row>
    <row r="45" spans="1:14" ht="15.75" thickBot="1" x14ac:dyDescent="0.3"/>
    <row r="46" spans="1:14" ht="16.5" thickBot="1" x14ac:dyDescent="0.3">
      <c r="A46">
        <v>17</v>
      </c>
      <c r="B46" s="208" t="s">
        <v>154</v>
      </c>
      <c r="C46" s="209"/>
      <c r="D46" s="210" t="s">
        <v>163</v>
      </c>
      <c r="E46" s="211"/>
      <c r="F46" s="212"/>
      <c r="H46" s="117">
        <v>18</v>
      </c>
      <c r="I46" s="208" t="s">
        <v>155</v>
      </c>
      <c r="J46" s="209"/>
      <c r="K46" s="210" t="s">
        <v>163</v>
      </c>
      <c r="L46" s="211"/>
      <c r="M46" s="212"/>
    </row>
    <row r="47" spans="1:14" ht="15.75" thickBot="1" x14ac:dyDescent="0.3">
      <c r="B47" s="122" t="s">
        <v>139</v>
      </c>
      <c r="C47" s="119"/>
      <c r="D47" s="123" t="s">
        <v>35</v>
      </c>
      <c r="E47" s="124" t="s">
        <v>36</v>
      </c>
      <c r="F47" s="124" t="s">
        <v>39</v>
      </c>
      <c r="I47" s="122" t="s">
        <v>139</v>
      </c>
      <c r="J47" s="119"/>
      <c r="K47" s="123" t="s">
        <v>35</v>
      </c>
      <c r="L47" s="124" t="s">
        <v>36</v>
      </c>
      <c r="M47" s="124" t="s">
        <v>39</v>
      </c>
    </row>
    <row r="48" spans="1:14" ht="15.75" thickBot="1" x14ac:dyDescent="0.3">
      <c r="B48" s="129">
        <v>1</v>
      </c>
      <c r="C48" s="126">
        <f t="array" ref="C48">LARGE((Meldeformular!$AB$10:$AB$109=G48)*Meldeformular!$A$10:$A$109,2)</f>
        <v>0</v>
      </c>
      <c r="D48" s="127" t="str">
        <f>IF(C48&gt;0,VLOOKUP(C48,Meldeformular!$A$10:$AG$109,2),"")</f>
        <v/>
      </c>
      <c r="E48" s="128" t="str">
        <f>IF(C48&gt;0,VLOOKUP(C48,Meldeformular!$A$10:$AG$109,3),"")</f>
        <v/>
      </c>
      <c r="F48" s="128" t="str">
        <f>IF(C48&gt;0,VLOOKUP(C48,Meldeformular!$A$10:$AG$109,6),"")</f>
        <v/>
      </c>
      <c r="G48" s="114">
        <v>17</v>
      </c>
      <c r="I48" s="129">
        <v>1</v>
      </c>
      <c r="J48" s="126">
        <f t="array" ref="J48">LARGE((Meldeformular!$AB$10:$AB$109=N48)*Meldeformular!$A$10:$A$109,2)</f>
        <v>0</v>
      </c>
      <c r="K48" s="127" t="str">
        <f>IF(J48&gt;0,VLOOKUP(J48,Meldeformular!$A$10:$AG$109,2),"")</f>
        <v/>
      </c>
      <c r="L48" s="128" t="str">
        <f>IF(J48&gt;0,VLOOKUP(J48,Meldeformular!$A$10:$AG$109,3),"")</f>
        <v/>
      </c>
      <c r="M48" s="128" t="str">
        <f>IF(J48&gt;0,VLOOKUP(J48,Meldeformular!$A$10:$AG$109,6),"")</f>
        <v/>
      </c>
      <c r="N48" s="114">
        <v>18</v>
      </c>
    </row>
    <row r="49" spans="1:14" ht="15.75" thickBot="1" x14ac:dyDescent="0.3">
      <c r="B49" s="130">
        <v>2</v>
      </c>
      <c r="C49" s="131">
        <f t="array" ref="C49">LARGE((Meldeformular!$AB$10:$AB$109=G48)*Meldeformular!$A$10:$A$109,1)</f>
        <v>0</v>
      </c>
      <c r="D49" s="127" t="str">
        <f>IF(C49&gt;0,VLOOKUP(C49,Meldeformular!$A$10:$AG$109,2),"")</f>
        <v/>
      </c>
      <c r="E49" s="128" t="str">
        <f>IF(C49&gt;0,VLOOKUP(C49,Meldeformular!$A$10:$AG$109,3),"")</f>
        <v/>
      </c>
      <c r="F49" s="128" t="str">
        <f>IF(C49&gt;0,VLOOKUP(C49,Meldeformular!$A$10:$AG$109,6),"")</f>
        <v/>
      </c>
      <c r="I49" s="129">
        <v>2</v>
      </c>
      <c r="J49" s="126">
        <f t="array" ref="J49">LARGE((Meldeformular!$AB$10:$AB$109=N48)*Meldeformular!$A$10:$A$109,1)</f>
        <v>0</v>
      </c>
      <c r="K49" s="127" t="str">
        <f>IF(J49&gt;0,VLOOKUP(J49,Meldeformular!$A$10:$AG$109,2),"")</f>
        <v/>
      </c>
      <c r="L49" s="128" t="str">
        <f>IF(J49&gt;0,VLOOKUP(J49,Meldeformular!$A$10:$AG$109,3),"")</f>
        <v/>
      </c>
      <c r="M49" s="128" t="str">
        <f>IF(J49&gt;0,VLOOKUP(J49,Meldeformular!$A$10:$AG$109,6),"")</f>
        <v/>
      </c>
    </row>
    <row r="50" spans="1:14" ht="15.75" thickBot="1" x14ac:dyDescent="0.3"/>
    <row r="51" spans="1:14" ht="16.5" thickBot="1" x14ac:dyDescent="0.3">
      <c r="A51">
        <v>19</v>
      </c>
      <c r="B51" s="208" t="s">
        <v>156</v>
      </c>
      <c r="C51" s="209"/>
      <c r="D51" s="210" t="s">
        <v>163</v>
      </c>
      <c r="E51" s="211"/>
      <c r="F51" s="212"/>
      <c r="H51" s="117">
        <v>20</v>
      </c>
      <c r="I51" s="208" t="s">
        <v>157</v>
      </c>
      <c r="J51" s="209"/>
      <c r="K51" s="210" t="s">
        <v>163</v>
      </c>
      <c r="L51" s="211"/>
      <c r="M51" s="212"/>
    </row>
    <row r="52" spans="1:14" ht="15.75" thickBot="1" x14ac:dyDescent="0.3">
      <c r="B52" s="122" t="s">
        <v>139</v>
      </c>
      <c r="C52" s="119"/>
      <c r="D52" s="123" t="s">
        <v>35</v>
      </c>
      <c r="E52" s="124" t="s">
        <v>36</v>
      </c>
      <c r="F52" s="124" t="s">
        <v>39</v>
      </c>
      <c r="I52" s="122" t="s">
        <v>139</v>
      </c>
      <c r="J52" s="119"/>
      <c r="K52" s="123" t="s">
        <v>35</v>
      </c>
      <c r="L52" s="124" t="s">
        <v>36</v>
      </c>
      <c r="M52" s="124" t="s">
        <v>39</v>
      </c>
    </row>
    <row r="53" spans="1:14" ht="15.75" thickBot="1" x14ac:dyDescent="0.3">
      <c r="B53" s="129">
        <v>1</v>
      </c>
      <c r="C53" s="126">
        <f t="array" ref="C53">LARGE((Meldeformular!$AB$10:$AB$109=G53)*Meldeformular!$A$10:$A$109,2)</f>
        <v>0</v>
      </c>
      <c r="D53" s="127" t="str">
        <f>IF(C53&gt;0,VLOOKUP(C53,Meldeformular!$A$10:$AG$109,2),"")</f>
        <v/>
      </c>
      <c r="E53" s="128" t="str">
        <f>IF(C53&gt;0,VLOOKUP(C53,Meldeformular!$A$10:$AG$109,3),"")</f>
        <v/>
      </c>
      <c r="F53" s="128" t="str">
        <f>IF(C53&gt;0,VLOOKUP(C53,Meldeformular!$A$10:$AG$109,6),"")</f>
        <v/>
      </c>
      <c r="G53" s="114">
        <v>19</v>
      </c>
      <c r="I53" s="129">
        <v>1</v>
      </c>
      <c r="J53" s="126">
        <f t="array" ref="J53">LARGE((Meldeformular!$AB$10:$AB$109=N53)*Meldeformular!$A$10:$A$109,2)</f>
        <v>0</v>
      </c>
      <c r="K53" s="127" t="str">
        <f>IF(J53&gt;0,VLOOKUP(J53,Meldeformular!$A$10:$AG$109,2),"")</f>
        <v/>
      </c>
      <c r="L53" s="128" t="str">
        <f>IF(J53&gt;0,VLOOKUP(J53,Meldeformular!$A$10:$AG$109,3),"")</f>
        <v/>
      </c>
      <c r="M53" s="128" t="str">
        <f>IF(J53&gt;0,VLOOKUP(J53,Meldeformular!$A$10:$AG$109,6),"")</f>
        <v/>
      </c>
      <c r="N53" s="114">
        <v>20</v>
      </c>
    </row>
    <row r="54" spans="1:14" ht="15.75" thickBot="1" x14ac:dyDescent="0.3">
      <c r="B54" s="129">
        <v>2</v>
      </c>
      <c r="C54" s="126">
        <f t="array" ref="C54">LARGE((Meldeformular!$AB$10:$AB$109=G53)*Meldeformular!$A$10:$A$109,1)</f>
        <v>0</v>
      </c>
      <c r="D54" s="127" t="str">
        <f>IF(C54&gt;0,VLOOKUP(C54,Meldeformular!$A$10:$AG$109,2),"")</f>
        <v/>
      </c>
      <c r="E54" s="128" t="str">
        <f>IF(C54&gt;0,VLOOKUP(C54,Meldeformular!$A$10:$AG$109,3),"")</f>
        <v/>
      </c>
      <c r="F54" s="128" t="str">
        <f>IF(C54&gt;0,VLOOKUP(C54,Meldeformular!$A$10:$AG$109,6),"")</f>
        <v/>
      </c>
      <c r="I54" s="129">
        <v>2</v>
      </c>
      <c r="J54" s="126">
        <f t="array" ref="J54">LARGE((Meldeformular!$AB$10:$AB$109=N53)*Meldeformular!$A$10:$A$109,1)</f>
        <v>0</v>
      </c>
      <c r="K54" s="127" t="str">
        <f>IF(J54&gt;0,VLOOKUP(J54,Meldeformular!$A$10:$AG$109,2),"")</f>
        <v/>
      </c>
      <c r="L54" s="128" t="str">
        <f>IF(J54&gt;0,VLOOKUP(J54,Meldeformular!$A$10:$AG$109,3),"")</f>
        <v/>
      </c>
      <c r="M54" s="128" t="str">
        <f>IF(J54&gt;0,VLOOKUP(J54,Meldeformular!$A$10:$AG$109,6),"")</f>
        <v/>
      </c>
    </row>
    <row r="55" spans="1:14" ht="15.75" thickBot="1" x14ac:dyDescent="0.3"/>
    <row r="56" spans="1:14" ht="16.5" thickBot="1" x14ac:dyDescent="0.3">
      <c r="A56">
        <v>21</v>
      </c>
      <c r="B56" s="208" t="s">
        <v>158</v>
      </c>
      <c r="C56" s="209"/>
      <c r="D56" s="210" t="s">
        <v>163</v>
      </c>
      <c r="E56" s="211"/>
      <c r="F56" s="212"/>
      <c r="H56" s="117">
        <v>22</v>
      </c>
      <c r="I56" s="208" t="s">
        <v>159</v>
      </c>
      <c r="J56" s="209"/>
      <c r="K56" s="210" t="s">
        <v>163</v>
      </c>
      <c r="L56" s="211"/>
      <c r="M56" s="212"/>
    </row>
    <row r="57" spans="1:14" ht="15.75" thickBot="1" x14ac:dyDescent="0.3">
      <c r="B57" s="122" t="s">
        <v>139</v>
      </c>
      <c r="C57" s="119"/>
      <c r="D57" s="123" t="s">
        <v>35</v>
      </c>
      <c r="E57" s="124" t="s">
        <v>36</v>
      </c>
      <c r="F57" s="124" t="s">
        <v>39</v>
      </c>
      <c r="I57" s="122" t="s">
        <v>139</v>
      </c>
      <c r="J57" s="119"/>
      <c r="K57" s="123" t="s">
        <v>35</v>
      </c>
      <c r="L57" s="124" t="s">
        <v>36</v>
      </c>
      <c r="M57" s="124" t="s">
        <v>39</v>
      </c>
    </row>
    <row r="58" spans="1:14" ht="15.75" thickBot="1" x14ac:dyDescent="0.3">
      <c r="B58" s="129">
        <v>1</v>
      </c>
      <c r="C58" s="126">
        <f t="array" ref="C58">LARGE((Meldeformular!$AB$10:$AB$109=G58)*Meldeformular!$A$10:$A$109,2)</f>
        <v>0</v>
      </c>
      <c r="D58" s="127" t="str">
        <f>IF(C58&gt;0,VLOOKUP(C58,Meldeformular!$A$10:$AG$109,2),"")</f>
        <v/>
      </c>
      <c r="E58" s="128" t="str">
        <f>IF(C58&gt;0,VLOOKUP(C58,Meldeformular!$A$10:$AG$109,3),"")</f>
        <v/>
      </c>
      <c r="F58" s="128" t="str">
        <f>IF(C58&gt;0,VLOOKUP(C58,Meldeformular!$A$10:$AG$109,6),"")</f>
        <v/>
      </c>
      <c r="G58" s="114">
        <v>21</v>
      </c>
      <c r="I58" s="129">
        <v>1</v>
      </c>
      <c r="J58" s="126">
        <f t="array" ref="J58">LARGE((Meldeformular!$AB$10:$AB$109=N58)*Meldeformular!$A$10:$A$109,2)</f>
        <v>0</v>
      </c>
      <c r="K58" s="127" t="str">
        <f>IF(J58&gt;0,VLOOKUP(J58,Meldeformular!$A$10:$AG$109,2),"")</f>
        <v/>
      </c>
      <c r="L58" s="128" t="str">
        <f>IF(J58&gt;0,VLOOKUP(J58,Meldeformular!$A$10:$AG$109,3),"")</f>
        <v/>
      </c>
      <c r="M58" s="128" t="str">
        <f>IF(J58&gt;0,VLOOKUP(J58,Meldeformular!$A$10:$AG$109,6),"")</f>
        <v/>
      </c>
      <c r="N58" s="114">
        <v>22</v>
      </c>
    </row>
    <row r="59" spans="1:14" ht="15.75" thickBot="1" x14ac:dyDescent="0.3">
      <c r="B59" s="129">
        <v>2</v>
      </c>
      <c r="C59" s="126">
        <f t="array" ref="C59">LARGE((Meldeformular!$AB$10:$AB$109=G58)*Meldeformular!$A$10:$A$109,1)</f>
        <v>0</v>
      </c>
      <c r="D59" s="127" t="str">
        <f>IF(C59&gt;0,VLOOKUP(C59,Meldeformular!$A$10:$AG$109,2),"")</f>
        <v/>
      </c>
      <c r="E59" s="128" t="str">
        <f>IF(C59&gt;0,VLOOKUP(C59,Meldeformular!$A$10:$AG$109,3),"")</f>
        <v/>
      </c>
      <c r="F59" s="128" t="str">
        <f>IF(C59&gt;0,VLOOKUP(C59,Meldeformular!$A$10:$AG$109,6),"")</f>
        <v/>
      </c>
      <c r="I59" s="129">
        <v>2</v>
      </c>
      <c r="J59" s="126">
        <f t="array" ref="J59">LARGE((Meldeformular!$AB$10:$AB$109=N58)*Meldeformular!$A$10:$A$109,1)</f>
        <v>0</v>
      </c>
      <c r="K59" s="127" t="str">
        <f>IF(J59&gt;0,VLOOKUP(J59,Meldeformular!$A$10:$AG$109,2),"")</f>
        <v/>
      </c>
      <c r="L59" s="128" t="str">
        <f>IF(J59&gt;0,VLOOKUP(J59,Meldeformular!$A$10:$AG$109,3),"")</f>
        <v/>
      </c>
      <c r="M59" s="128" t="str">
        <f>IF(J59&gt;0,VLOOKUP(J59,Meldeformular!$A$10:$AG$109,6),"")</f>
        <v/>
      </c>
    </row>
    <row r="60" spans="1:14" ht="15.75" thickBot="1" x14ac:dyDescent="0.3"/>
    <row r="61" spans="1:14" ht="16.5" thickBot="1" x14ac:dyDescent="0.3">
      <c r="A61">
        <v>23</v>
      </c>
      <c r="B61" s="208" t="s">
        <v>160</v>
      </c>
      <c r="C61" s="209"/>
      <c r="D61" s="210" t="s">
        <v>163</v>
      </c>
      <c r="E61" s="211"/>
      <c r="F61" s="212"/>
      <c r="H61" s="117">
        <v>24</v>
      </c>
      <c r="I61" s="208" t="s">
        <v>161</v>
      </c>
      <c r="J61" s="209"/>
      <c r="K61" s="210" t="s">
        <v>163</v>
      </c>
      <c r="L61" s="211"/>
      <c r="M61" s="212"/>
    </row>
    <row r="62" spans="1:14" ht="15.75" thickBot="1" x14ac:dyDescent="0.3">
      <c r="B62" s="122" t="s">
        <v>139</v>
      </c>
      <c r="C62" s="119"/>
      <c r="D62" s="123" t="s">
        <v>35</v>
      </c>
      <c r="E62" s="124" t="s">
        <v>36</v>
      </c>
      <c r="F62" s="124" t="s">
        <v>39</v>
      </c>
      <c r="I62" s="122" t="s">
        <v>139</v>
      </c>
      <c r="J62" s="119"/>
      <c r="K62" s="123" t="s">
        <v>35</v>
      </c>
      <c r="L62" s="124" t="s">
        <v>36</v>
      </c>
      <c r="M62" s="124" t="s">
        <v>39</v>
      </c>
    </row>
    <row r="63" spans="1:14" ht="15.75" thickBot="1" x14ac:dyDescent="0.3">
      <c r="B63" s="129">
        <v>1</v>
      </c>
      <c r="C63" s="126">
        <f t="array" ref="C63">LARGE((Meldeformular!$AB$10:$AB$109=G63)*Meldeformular!$A$10:$A$109,2)</f>
        <v>0</v>
      </c>
      <c r="D63" s="127" t="str">
        <f>IF(C63&gt;0,VLOOKUP(C63,Meldeformular!$A$10:$AG$109,2),"")</f>
        <v/>
      </c>
      <c r="E63" s="128" t="str">
        <f>IF(C63&gt;0,VLOOKUP(C63,Meldeformular!$A$10:$AG$109,3),"")</f>
        <v/>
      </c>
      <c r="F63" s="128" t="str">
        <f>IF(C63&gt;0,VLOOKUP(C63,Meldeformular!$A$10:$AG$109,6),"")</f>
        <v/>
      </c>
      <c r="G63" s="114">
        <v>23</v>
      </c>
      <c r="I63" s="129">
        <v>1</v>
      </c>
      <c r="J63" s="126">
        <f t="array" ref="J63">LARGE((Meldeformular!$AB$10:$AB$109=N63)*Meldeformular!$A$10:$A$109,2)</f>
        <v>0</v>
      </c>
      <c r="K63" s="127" t="str">
        <f>IF(J63&gt;0,VLOOKUP(J63,Meldeformular!$A$10:$AG$109,2),"")</f>
        <v/>
      </c>
      <c r="L63" s="128" t="str">
        <f>IF(J63&gt;0,VLOOKUP(J63,Meldeformular!$A$10:$AG$109,3),"")</f>
        <v/>
      </c>
      <c r="M63" s="128" t="str">
        <f>IF(J63&gt;0,VLOOKUP(J63,Meldeformular!$A$10:$AG$109,6),"")</f>
        <v/>
      </c>
      <c r="N63" s="114">
        <v>24</v>
      </c>
    </row>
    <row r="64" spans="1:14" ht="15.75" thickBot="1" x14ac:dyDescent="0.3">
      <c r="B64" s="129">
        <v>2</v>
      </c>
      <c r="C64" s="126">
        <f t="array" ref="C64">LARGE((Meldeformular!$AB$10:$AB$109=G63)*Meldeformular!$A$10:$A$109,1)</f>
        <v>0</v>
      </c>
      <c r="D64" s="127" t="str">
        <f>IF(C64&gt;0,VLOOKUP(C64,Meldeformular!$A$10:$AG$109,2),"")</f>
        <v/>
      </c>
      <c r="E64" s="128" t="str">
        <f>IF(C64&gt;0,VLOOKUP(C64,Meldeformular!$A$10:$AG$109,3),"")</f>
        <v/>
      </c>
      <c r="F64" s="128" t="str">
        <f>IF(C64&gt;0,VLOOKUP(C64,Meldeformular!$A$10:$AG$109,6),"")</f>
        <v/>
      </c>
      <c r="I64" s="129">
        <v>2</v>
      </c>
      <c r="J64" s="126">
        <f t="array" ref="J64">LARGE((Meldeformular!$AB$10:$AB$109=N63)*Meldeformular!$A$10:$A$109,1)</f>
        <v>0</v>
      </c>
      <c r="K64" s="127" t="str">
        <f>IF(J64&gt;0,VLOOKUP(J64,Meldeformular!$A$10:$AG$109,2),"")</f>
        <v/>
      </c>
      <c r="L64" s="128" t="str">
        <f>IF(J64&gt;0,VLOOKUP(J64,Meldeformular!$A$10:$AG$109,3),"")</f>
        <v/>
      </c>
      <c r="M64" s="128" t="str">
        <f>IF(J64&gt;0,VLOOKUP(J64,Meldeformular!$A$10:$AG$109,6),"")</f>
        <v/>
      </c>
    </row>
  </sheetData>
  <sheetProtection algorithmName="SHA-512" hashValue="CUm8Bg8bBfpitUgsG7Y4nzKVtlLV0KLKZrHfqV8yQ83eCsSiayn954/tNVXcfGaMpf1hxu2C4cas4vpz1hOK/g==" saltValue="53Y+h+b3DR4NZKpyTE4pUw==" spinCount="100000" sheet="1" selectLockedCells="1"/>
  <dataConsolidate/>
  <mergeCells count="51">
    <mergeCell ref="B61:C61"/>
    <mergeCell ref="D61:F61"/>
    <mergeCell ref="I61:J61"/>
    <mergeCell ref="K61:M61"/>
    <mergeCell ref="B51:C51"/>
    <mergeCell ref="D51:F51"/>
    <mergeCell ref="I51:J51"/>
    <mergeCell ref="K51:M51"/>
    <mergeCell ref="B56:C56"/>
    <mergeCell ref="D56:F56"/>
    <mergeCell ref="I56:J56"/>
    <mergeCell ref="K56:M56"/>
    <mergeCell ref="B41:C41"/>
    <mergeCell ref="D41:F41"/>
    <mergeCell ref="I41:J41"/>
    <mergeCell ref="K41:M41"/>
    <mergeCell ref="B46:C46"/>
    <mergeCell ref="D46:F46"/>
    <mergeCell ref="I46:J46"/>
    <mergeCell ref="K46:M46"/>
    <mergeCell ref="B31:C31"/>
    <mergeCell ref="D31:F31"/>
    <mergeCell ref="I31:J31"/>
    <mergeCell ref="K31:M31"/>
    <mergeCell ref="B36:C36"/>
    <mergeCell ref="D36:F36"/>
    <mergeCell ref="I36:J36"/>
    <mergeCell ref="K36:M36"/>
    <mergeCell ref="B21:C21"/>
    <mergeCell ref="D21:F21"/>
    <mergeCell ref="I21:J21"/>
    <mergeCell ref="K21:M21"/>
    <mergeCell ref="B26:C26"/>
    <mergeCell ref="D26:F26"/>
    <mergeCell ref="I26:J26"/>
    <mergeCell ref="K26:M26"/>
    <mergeCell ref="B11:C11"/>
    <mergeCell ref="D11:F11"/>
    <mergeCell ref="I11:J11"/>
    <mergeCell ref="K11:M11"/>
    <mergeCell ref="B16:C16"/>
    <mergeCell ref="D16:F16"/>
    <mergeCell ref="I16:J16"/>
    <mergeCell ref="K16:M16"/>
    <mergeCell ref="B1:M1"/>
    <mergeCell ref="B2:M2"/>
    <mergeCell ref="D4:M4"/>
    <mergeCell ref="B6:C6"/>
    <mergeCell ref="D6:F6"/>
    <mergeCell ref="I6:J6"/>
    <mergeCell ref="K6:M6"/>
  </mergeCells>
  <dataValidations count="1">
    <dataValidation showDropDown="1" showInputMessage="1" showErrorMessage="1" sqref="J8:M9 J53:M54 C58:F59 J43:M44 C53:F54 J48:M49 C43:F44 J38:M39 J28:M29 J33:M34 J23:M24 C48:F49 J18:M19 C38:F39 C33:F34 C28:F29 C23:F24 C18:F19 J13:M14 C63:F64 J58:M59 C13:F14 C8:F9 J63:M64" xr:uid="{00000000-0002-0000-0700-000000000000}"/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&amp;LBenjamin Fischer&amp;Ctechnik.einrad@gmail.com&amp;R&amp;A / 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52"/>
  <sheetViews>
    <sheetView topLeftCell="B1" workbookViewId="0">
      <selection activeCell="J7" sqref="J7:M7"/>
    </sheetView>
  </sheetViews>
  <sheetFormatPr baseColWidth="10" defaultColWidth="10.85546875" defaultRowHeight="15" x14ac:dyDescent="0.25"/>
  <cols>
    <col min="1" max="1" width="0" hidden="1" customWidth="1"/>
    <col min="2" max="2" width="7.7109375" customWidth="1"/>
    <col min="3" max="3" width="5.7109375" customWidth="1"/>
    <col min="4" max="5" width="20.7109375" customWidth="1"/>
    <col min="6" max="6" width="5.7109375" customWidth="1"/>
    <col min="7" max="7" width="3.7109375" style="114" customWidth="1"/>
    <col min="8" max="8" width="3.7109375" style="117" hidden="1" customWidth="1"/>
    <col min="9" max="9" width="7.7109375" customWidth="1"/>
    <col min="10" max="10" width="5.7109375" customWidth="1"/>
    <col min="11" max="12" width="20.7109375" customWidth="1"/>
    <col min="13" max="13" width="5.7109375" customWidth="1"/>
    <col min="14" max="14" width="5.7109375" style="114" customWidth="1"/>
  </cols>
  <sheetData>
    <row r="1" spans="1:30" s="113" customFormat="1" ht="38.1" customHeight="1" x14ac:dyDescent="0.5">
      <c r="B1" s="206" t="str">
        <f>'allg. Daten'!A1</f>
        <v>Württembergische Meisterschaft und Edelweiß-Cup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132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33"/>
      <c r="AD1" s="115"/>
    </row>
    <row r="2" spans="1:30" s="113" customFormat="1" ht="38.1" customHeight="1" x14ac:dyDescent="0.4">
      <c r="B2" s="207">
        <f>'allg. Daten'!B2</f>
        <v>45402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114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30" s="113" customFormat="1" ht="9.9499999999999993" customHeight="1" x14ac:dyDescent="0.4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30" s="113" customFormat="1" ht="38.1" customHeight="1" x14ac:dyDescent="0.4">
      <c r="B4" s="19" t="s">
        <v>28</v>
      </c>
      <c r="D4" s="195" t="str">
        <f>'allg. Daten'!C6</f>
        <v>Vereinsname</v>
      </c>
      <c r="E4" s="196"/>
      <c r="F4" s="196"/>
      <c r="G4" s="196"/>
      <c r="H4" s="196"/>
      <c r="I4" s="196"/>
      <c r="J4" s="196"/>
      <c r="K4" s="196"/>
      <c r="L4" s="196"/>
      <c r="M4" s="116"/>
      <c r="N4" s="11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30" ht="20.100000000000001" customHeight="1" thickBot="1" x14ac:dyDescent="0.3"/>
    <row r="6" spans="1:30" ht="16.5" thickBot="1" x14ac:dyDescent="0.3">
      <c r="B6" s="216" t="s">
        <v>61</v>
      </c>
      <c r="C6" s="217"/>
      <c r="D6" s="217"/>
      <c r="E6" s="217"/>
      <c r="F6" s="217"/>
      <c r="G6" s="114">
        <v>1</v>
      </c>
      <c r="I6" s="216" t="s">
        <v>61</v>
      </c>
      <c r="J6" s="217"/>
      <c r="K6" s="217"/>
      <c r="L6" s="217"/>
      <c r="M6" s="217"/>
      <c r="N6" s="114">
        <v>2</v>
      </c>
    </row>
    <row r="7" spans="1:30" ht="15.75" thickBot="1" x14ac:dyDescent="0.3">
      <c r="A7">
        <v>1</v>
      </c>
      <c r="B7" s="134" t="s">
        <v>164</v>
      </c>
      <c r="C7" s="213" t="s">
        <v>188</v>
      </c>
      <c r="D7" s="214"/>
      <c r="E7" s="214"/>
      <c r="F7" s="214"/>
      <c r="G7" s="135"/>
      <c r="H7" s="136">
        <v>2</v>
      </c>
      <c r="I7" s="134" t="s">
        <v>164</v>
      </c>
      <c r="J7" s="215" t="s">
        <v>189</v>
      </c>
      <c r="K7" s="211"/>
      <c r="L7" s="211"/>
      <c r="M7" s="211"/>
    </row>
    <row r="8" spans="1:30" ht="15.75" thickBot="1" x14ac:dyDescent="0.3">
      <c r="B8" s="118" t="s">
        <v>139</v>
      </c>
      <c r="C8" s="119"/>
      <c r="D8" s="137" t="s">
        <v>35</v>
      </c>
      <c r="E8" s="138" t="s">
        <v>36</v>
      </c>
      <c r="F8" s="138" t="s">
        <v>39</v>
      </c>
      <c r="I8" s="118" t="s">
        <v>139</v>
      </c>
      <c r="J8" s="119"/>
      <c r="K8" s="139" t="s">
        <v>35</v>
      </c>
      <c r="L8" s="140" t="s">
        <v>36</v>
      </c>
      <c r="M8" s="140" t="s">
        <v>39</v>
      </c>
    </row>
    <row r="9" spans="1:30" ht="15.75" thickBot="1" x14ac:dyDescent="0.3">
      <c r="B9" s="125">
        <v>1</v>
      </c>
      <c r="C9" s="126">
        <f t="array" ref="C9">LARGE((Meldeformular!$AC$10:$AC$109=G$6)*Meldeformular!$A$10:$A$109,1)</f>
        <v>0</v>
      </c>
      <c r="D9" s="141" t="str">
        <f>IF(C9&gt;0,VLOOKUP(C9,Meldeformular!$A$10:$AG$109,2),"")</f>
        <v/>
      </c>
      <c r="E9" s="142" t="str">
        <f>IF(C9&gt;0,VLOOKUP(C9,Meldeformular!$A$10:$AG$109,3),"")</f>
        <v/>
      </c>
      <c r="F9" s="142" t="str">
        <f>IF(C9&gt;0,VLOOKUP(C9,Meldeformular!$A$10:$AG$109,6),"")</f>
        <v/>
      </c>
      <c r="I9" s="125">
        <v>1</v>
      </c>
      <c r="J9" s="126">
        <f t="array" ref="J9">LARGE((Meldeformular!$AC$10:$AC$109=N$6)*Meldeformular!$A$10:$A$109,1)</f>
        <v>0</v>
      </c>
      <c r="K9" s="141" t="str">
        <f>IF(J9&gt;0,VLOOKUP(J9,Meldeformular!$A$10:$AG$109,2),"")</f>
        <v/>
      </c>
      <c r="L9" s="142" t="str">
        <f>IF(J9&gt;0,VLOOKUP(J9,Meldeformular!$A$10:$AG$109,3),"")</f>
        <v/>
      </c>
      <c r="M9" s="142" t="str">
        <f>IF(J9&gt;0,VLOOKUP(J9,Meldeformular!$A$10:$AG$109,6),"")</f>
        <v/>
      </c>
    </row>
    <row r="10" spans="1:30" ht="15.75" thickBot="1" x14ac:dyDescent="0.3">
      <c r="B10" s="125">
        <v>2</v>
      </c>
      <c r="C10" s="126">
        <f t="array" ref="C10">LARGE((Meldeformular!$AC$10:$AC$109=G$6)*Meldeformular!$A$10:$A$109,2)</f>
        <v>0</v>
      </c>
      <c r="D10" s="141" t="str">
        <f>IF(C10&gt;0,VLOOKUP(C10,Meldeformular!$A$10:$AG$109,2),"")</f>
        <v/>
      </c>
      <c r="E10" s="142" t="str">
        <f>IF(C10&gt;0,VLOOKUP(C10,Meldeformular!$A$10:$AG$109,3),"")</f>
        <v/>
      </c>
      <c r="F10" s="142" t="str">
        <f>IF(C10&gt;0,VLOOKUP(C10,Meldeformular!$A$10:$AG$109,6),"")</f>
        <v/>
      </c>
      <c r="I10" s="125">
        <v>2</v>
      </c>
      <c r="J10" s="126">
        <f t="array" ref="J10">LARGE((Meldeformular!$AC$10:$AC$109=N$6)*Meldeformular!$A$10:$A$109,2)</f>
        <v>0</v>
      </c>
      <c r="K10" s="141" t="str">
        <f>IF(J10&gt;0,VLOOKUP(J10,Meldeformular!$A$10:$AG$109,2),"")</f>
        <v/>
      </c>
      <c r="L10" s="142" t="str">
        <f>IF(J10&gt;0,VLOOKUP(J10,Meldeformular!$A$10:$AG$109,3),"")</f>
        <v/>
      </c>
      <c r="M10" s="142" t="str">
        <f>IF(J10&gt;0,VLOOKUP(J10,Meldeformular!$A$10:$AG$109,6),"")</f>
        <v/>
      </c>
    </row>
    <row r="11" spans="1:30" ht="15.75" thickBot="1" x14ac:dyDescent="0.3">
      <c r="B11" s="125">
        <v>3</v>
      </c>
      <c r="C11" s="126">
        <f t="array" ref="C11">LARGE((Meldeformular!$AC$10:$AC$109=G$6)*Meldeformular!$A$10:$A$109,3)</f>
        <v>0</v>
      </c>
      <c r="D11" s="141" t="str">
        <f>IF(C11&gt;0,VLOOKUP(C11,Meldeformular!$A$10:$AG$109,2),"")</f>
        <v/>
      </c>
      <c r="E11" s="142" t="str">
        <f>IF(C11&gt;0,VLOOKUP(C11,Meldeformular!$A$10:$AG$109,3),"")</f>
        <v/>
      </c>
      <c r="F11" s="142" t="str">
        <f>IF(C11&gt;0,VLOOKUP(C11,Meldeformular!$A$10:$AG$109,6),"")</f>
        <v/>
      </c>
      <c r="I11" s="125">
        <v>3</v>
      </c>
      <c r="J11" s="126">
        <f t="array" ref="J11">LARGE((Meldeformular!$AC$10:$AC$109=N$6)*Meldeformular!$A$10:$A$109,3)</f>
        <v>0</v>
      </c>
      <c r="K11" s="141" t="str">
        <f>IF(J11&gt;0,VLOOKUP(J11,Meldeformular!$A$10:$AG$109,2),"")</f>
        <v/>
      </c>
      <c r="L11" s="142" t="str">
        <f>IF(J11&gt;0,VLOOKUP(J11,Meldeformular!$A$10:$AG$109,3),"")</f>
        <v/>
      </c>
      <c r="M11" s="142" t="str">
        <f>IF(J11&gt;0,VLOOKUP(J11,Meldeformular!$A$10:$AG$109,6),"")</f>
        <v/>
      </c>
    </row>
    <row r="12" spans="1:30" ht="15.75" thickBot="1" x14ac:dyDescent="0.3">
      <c r="B12" s="125">
        <v>4</v>
      </c>
      <c r="C12" s="126">
        <f t="array" ref="C12">LARGE((Meldeformular!$AC$10:$AC$109=G$6)*Meldeformular!$A$10:$A$109,4)</f>
        <v>0</v>
      </c>
      <c r="D12" s="141" t="str">
        <f>IF(C12&gt;0,VLOOKUP(C12,Meldeformular!$A$10:$AG$109,2),"")</f>
        <v/>
      </c>
      <c r="E12" s="142" t="str">
        <f>IF(C12&gt;0,VLOOKUP(C12,Meldeformular!$A$10:$AG$109,3),"")</f>
        <v/>
      </c>
      <c r="F12" s="142" t="str">
        <f>IF(C12&gt;0,VLOOKUP(C12,Meldeformular!$A$10:$AG$109,6),"")</f>
        <v/>
      </c>
      <c r="I12" s="125">
        <v>4</v>
      </c>
      <c r="J12" s="126">
        <f t="array" ref="J12">LARGE((Meldeformular!$AC$10:$AC$109=N$6)*Meldeformular!$A$10:$A$109,4)</f>
        <v>0</v>
      </c>
      <c r="K12" s="141" t="str">
        <f>IF(J12&gt;0,VLOOKUP(J12,Meldeformular!$A$10:$AG$109,2),"")</f>
        <v/>
      </c>
      <c r="L12" s="142" t="str">
        <f>IF(J12&gt;0,VLOOKUP(J12,Meldeformular!$A$10:$AG$109,3),"")</f>
        <v/>
      </c>
      <c r="M12" s="142" t="str">
        <f>IF(J12&gt;0,VLOOKUP(J12,Meldeformular!$A$10:$AG$109,6),"")</f>
        <v/>
      </c>
    </row>
    <row r="13" spans="1:30" ht="15.75" thickBot="1" x14ac:dyDescent="0.3">
      <c r="B13" s="125">
        <v>5</v>
      </c>
      <c r="C13" s="126">
        <f t="array" ref="C13">LARGE((Meldeformular!$AC$10:$AC$109=G$6)*Meldeformular!$A$10:$A$109,5)</f>
        <v>0</v>
      </c>
      <c r="D13" s="141" t="str">
        <f>IF(C13&gt;0,VLOOKUP(C13,Meldeformular!$A$10:$AG$109,2),"")</f>
        <v/>
      </c>
      <c r="E13" s="142" t="str">
        <f>IF(C13&gt;0,VLOOKUP(C13,Meldeformular!$A$10:$AG$109,3),"")</f>
        <v/>
      </c>
      <c r="F13" s="142" t="str">
        <f>IF(C13&gt;0,VLOOKUP(C13,Meldeformular!$A$10:$AG$109,6),"")</f>
        <v/>
      </c>
      <c r="I13" s="125">
        <v>5</v>
      </c>
      <c r="J13" s="126">
        <f t="array" ref="J13">LARGE((Meldeformular!$AC$10:$AC$109=N$6)*Meldeformular!$A$10:$A$109,5)</f>
        <v>0</v>
      </c>
      <c r="K13" s="141" t="str">
        <f>IF(J13&gt;0,VLOOKUP(J13,Meldeformular!$A$10:$AG$109,2),"")</f>
        <v/>
      </c>
      <c r="L13" s="142" t="str">
        <f>IF(J13&gt;0,VLOOKUP(J13,Meldeformular!$A$10:$AG$109,3),"")</f>
        <v/>
      </c>
      <c r="M13" s="142" t="str">
        <f>IF(J13&gt;0,VLOOKUP(J13,Meldeformular!$A$10:$AG$109,6),"")</f>
        <v/>
      </c>
    </row>
    <row r="14" spans="1:30" ht="15.75" thickBot="1" x14ac:dyDescent="0.3">
      <c r="B14" s="125">
        <v>6</v>
      </c>
      <c r="C14" s="126">
        <f t="array" ref="C14">LARGE((Meldeformular!$AC$10:$AC$109=G$6)*Meldeformular!$A$10:$A$109,6)</f>
        <v>0</v>
      </c>
      <c r="D14" s="141" t="str">
        <f>IF(C14&gt;0,VLOOKUP(C14,Meldeformular!$A$10:$AG$109,2),"")</f>
        <v/>
      </c>
      <c r="E14" s="142" t="str">
        <f>IF(C14&gt;0,VLOOKUP(C14,Meldeformular!$A$10:$AG$109,3),"")</f>
        <v/>
      </c>
      <c r="F14" s="142" t="str">
        <f>IF(C14&gt;0,VLOOKUP(C14,Meldeformular!$A$10:$AG$109,6),"")</f>
        <v/>
      </c>
      <c r="I14" s="125">
        <v>6</v>
      </c>
      <c r="J14" s="126">
        <f t="array" ref="J14">LARGE((Meldeformular!$AC$10:$AC$109=N$6)*Meldeformular!$A$10:$A$109,6)</f>
        <v>0</v>
      </c>
      <c r="K14" s="141" t="str">
        <f>IF(J14&gt;0,VLOOKUP(J14,Meldeformular!$A$10:$AG$109,2),"")</f>
        <v/>
      </c>
      <c r="L14" s="142" t="str">
        <f>IF(J14&gt;0,VLOOKUP(J14,Meldeformular!$A$10:$AG$109,3),"")</f>
        <v/>
      </c>
      <c r="M14" s="142" t="str">
        <f>IF(J14&gt;0,VLOOKUP(J14,Meldeformular!$A$10:$AG$109,6),"")</f>
        <v/>
      </c>
    </row>
    <row r="15" spans="1:30" ht="15.75" thickBot="1" x14ac:dyDescent="0.3">
      <c r="B15" s="125">
        <v>7</v>
      </c>
      <c r="C15" s="126">
        <f t="array" ref="C15">LARGE((Meldeformular!$AC$10:$AC$109=G$6)*Meldeformular!$A$10:$A$109,7)</f>
        <v>0</v>
      </c>
      <c r="D15" s="141" t="str">
        <f>IF(C15&gt;0,VLOOKUP(C15,Meldeformular!$A$10:$AG$109,2),"")</f>
        <v/>
      </c>
      <c r="E15" s="142" t="str">
        <f>IF(C15&gt;0,VLOOKUP(C15,Meldeformular!$A$10:$AG$109,3),"")</f>
        <v/>
      </c>
      <c r="F15" s="142" t="str">
        <f>IF(C15&gt;0,VLOOKUP(C15,Meldeformular!$A$10:$AG$109,6),"")</f>
        <v/>
      </c>
      <c r="I15" s="125">
        <v>7</v>
      </c>
      <c r="J15" s="126">
        <f t="array" ref="J15">LARGE((Meldeformular!$AC$10:$AC$109=N$6)*Meldeformular!$A$10:$A$109,7)</f>
        <v>0</v>
      </c>
      <c r="K15" s="141" t="str">
        <f>IF(J15&gt;0,VLOOKUP(J15,Meldeformular!$A$10:$AG$109,2),"")</f>
        <v/>
      </c>
      <c r="L15" s="142" t="str">
        <f>IF(J15&gt;0,VLOOKUP(J15,Meldeformular!$A$10:$AG$109,3),"")</f>
        <v/>
      </c>
      <c r="M15" s="142" t="str">
        <f>IF(J15&gt;0,VLOOKUP(J15,Meldeformular!$A$10:$AG$109,6),"")</f>
        <v/>
      </c>
    </row>
    <row r="16" spans="1:30" ht="15.75" thickBot="1" x14ac:dyDescent="0.3">
      <c r="B16" s="125">
        <v>8</v>
      </c>
      <c r="C16" s="126">
        <f t="array" ref="C16">LARGE((Meldeformular!$AC$10:$AC$109=G$6)*Meldeformular!$A$10:$A$109,8)</f>
        <v>0</v>
      </c>
      <c r="D16" s="141" t="str">
        <f>IF(C16&gt;0,VLOOKUP(C16,Meldeformular!$A$10:$AG$109,2),"")</f>
        <v/>
      </c>
      <c r="E16" s="142" t="str">
        <f>IF(C16&gt;0,VLOOKUP(C16,Meldeformular!$A$10:$AG$109,3),"")</f>
        <v/>
      </c>
      <c r="F16" s="142" t="str">
        <f>IF(C16&gt;0,VLOOKUP(C16,Meldeformular!$A$10:$AG$109,6),"")</f>
        <v/>
      </c>
      <c r="I16" s="125">
        <v>8</v>
      </c>
      <c r="J16" s="126">
        <f t="array" ref="J16">LARGE((Meldeformular!$AC$10:$AC$109=N$6)*Meldeformular!$A$10:$A$109,8)</f>
        <v>0</v>
      </c>
      <c r="K16" s="141" t="str">
        <f>IF(J16&gt;0,VLOOKUP(J16,Meldeformular!$A$10:$AG$109,2),"")</f>
        <v/>
      </c>
      <c r="L16" s="142" t="str">
        <f>IF(J16&gt;0,VLOOKUP(J16,Meldeformular!$A$10:$AG$109,3),"")</f>
        <v/>
      </c>
      <c r="M16" s="142" t="str">
        <f>IF(J16&gt;0,VLOOKUP(J16,Meldeformular!$A$10:$AG$109,6),"")</f>
        <v/>
      </c>
    </row>
    <row r="17" spans="1:14" ht="15.75" thickBot="1" x14ac:dyDescent="0.3"/>
    <row r="18" spans="1:14" ht="16.5" thickBot="1" x14ac:dyDescent="0.3">
      <c r="B18" s="216" t="s">
        <v>61</v>
      </c>
      <c r="C18" s="217"/>
      <c r="D18" s="217"/>
      <c r="E18" s="217"/>
      <c r="F18" s="217"/>
      <c r="G18" s="114">
        <v>3</v>
      </c>
      <c r="I18" s="218" t="s">
        <v>61</v>
      </c>
      <c r="J18" s="219"/>
      <c r="K18" s="219"/>
      <c r="L18" s="219"/>
      <c r="M18" s="219"/>
      <c r="N18" s="114">
        <v>4</v>
      </c>
    </row>
    <row r="19" spans="1:14" ht="15.75" thickBot="1" x14ac:dyDescent="0.3">
      <c r="A19">
        <v>3</v>
      </c>
      <c r="B19" s="134" t="s">
        <v>164</v>
      </c>
      <c r="C19" s="213" t="s">
        <v>190</v>
      </c>
      <c r="D19" s="214"/>
      <c r="E19" s="214"/>
      <c r="F19" s="214"/>
      <c r="H19" s="117">
        <v>4</v>
      </c>
      <c r="I19" s="143" t="s">
        <v>164</v>
      </c>
      <c r="J19" s="213" t="s">
        <v>191</v>
      </c>
      <c r="K19" s="214"/>
      <c r="L19" s="214"/>
      <c r="M19" s="214"/>
    </row>
    <row r="20" spans="1:14" ht="15.75" thickBot="1" x14ac:dyDescent="0.3">
      <c r="B20" s="118" t="s">
        <v>139</v>
      </c>
      <c r="C20" s="119"/>
      <c r="D20" s="137" t="s">
        <v>35</v>
      </c>
      <c r="E20" s="138" t="s">
        <v>36</v>
      </c>
      <c r="F20" s="138" t="s">
        <v>39</v>
      </c>
      <c r="I20" s="118" t="s">
        <v>139</v>
      </c>
      <c r="J20" s="119"/>
      <c r="K20" s="137" t="s">
        <v>35</v>
      </c>
      <c r="L20" s="138" t="s">
        <v>36</v>
      </c>
      <c r="M20" s="138" t="s">
        <v>39</v>
      </c>
    </row>
    <row r="21" spans="1:14" ht="15.75" thickBot="1" x14ac:dyDescent="0.3">
      <c r="B21" s="125">
        <v>1</v>
      </c>
      <c r="C21" s="126">
        <f t="array" ref="C21">LARGE((Meldeformular!$AC$10:$AC$109=G$18)*Meldeformular!$A$10:$A$109,1)</f>
        <v>0</v>
      </c>
      <c r="D21" s="141" t="str">
        <f>IF(C21&gt;0,VLOOKUP(C21,Meldeformular!$A$10:$AG$109,2),"")</f>
        <v/>
      </c>
      <c r="E21" s="142" t="str">
        <f>IF(C21&gt;0,VLOOKUP(C21,Meldeformular!$A$10:$AG$109,3),"")</f>
        <v/>
      </c>
      <c r="F21" s="142" t="str">
        <f>IF(C21&gt;0,VLOOKUP(C21,Meldeformular!$A$10:$AG$109,6),"")</f>
        <v/>
      </c>
      <c r="I21" s="125">
        <v>1</v>
      </c>
      <c r="J21" s="126">
        <f t="array" ref="J21">LARGE((Meldeformular!$AC$10:$AC$109=N$18)*Meldeformular!$A$10:$A$109,1)</f>
        <v>0</v>
      </c>
      <c r="K21" s="141" t="str">
        <f>IF(J21&gt;0,VLOOKUP(J21,Meldeformular!$A$10:$AG$109,2),"")</f>
        <v/>
      </c>
      <c r="L21" s="142" t="str">
        <f>IF(J21&gt;0,VLOOKUP(J21,Meldeformular!$A$10:$AG$109,3),"")</f>
        <v/>
      </c>
      <c r="M21" s="142" t="str">
        <f>IF(J21&gt;0,VLOOKUP(J21,Meldeformular!$A$10:$AG$109,6),"")</f>
        <v/>
      </c>
    </row>
    <row r="22" spans="1:14" ht="15.75" thickBot="1" x14ac:dyDescent="0.3">
      <c r="B22" s="125">
        <v>2</v>
      </c>
      <c r="C22" s="126">
        <f t="array" ref="C22">LARGE((Meldeformular!$AC$10:$AC$109=G$18)*Meldeformular!$A$10:$A$109,2)</f>
        <v>0</v>
      </c>
      <c r="D22" s="141" t="str">
        <f>IF(C22&gt;0,VLOOKUP(C22,Meldeformular!$A$10:$AG$109,2),"")</f>
        <v/>
      </c>
      <c r="E22" s="142" t="str">
        <f>IF(C22&gt;0,VLOOKUP(C22,Meldeformular!$A$10:$AG$109,3),"")</f>
        <v/>
      </c>
      <c r="F22" s="142" t="str">
        <f>IF(C22&gt;0,VLOOKUP(C22,Meldeformular!$A$10:$AG$109,6),"")</f>
        <v/>
      </c>
      <c r="I22" s="125">
        <v>2</v>
      </c>
      <c r="J22" s="126">
        <f t="array" ref="J22">LARGE((Meldeformular!$AC$10:$AC$109=N$18)*Meldeformular!$A$10:$A$109,2)</f>
        <v>0</v>
      </c>
      <c r="K22" s="141" t="str">
        <f>IF(J22&gt;0,VLOOKUP(J22,Meldeformular!$A$10:$AG$109,2),"")</f>
        <v/>
      </c>
      <c r="L22" s="142" t="str">
        <f>IF(J22&gt;0,VLOOKUP(J22,Meldeformular!$A$10:$AG$109,3),"")</f>
        <v/>
      </c>
      <c r="M22" s="142" t="str">
        <f>IF(J22&gt;0,VLOOKUP(J22,Meldeformular!$A$10:$AG$109,6),"")</f>
        <v/>
      </c>
    </row>
    <row r="23" spans="1:14" ht="15.75" thickBot="1" x14ac:dyDescent="0.3">
      <c r="B23" s="125">
        <v>3</v>
      </c>
      <c r="C23" s="126">
        <f t="array" ref="C23">LARGE((Meldeformular!$AC$10:$AC$109=G$18)*Meldeformular!$A$10:$A$109,3)</f>
        <v>0</v>
      </c>
      <c r="D23" s="141" t="str">
        <f>IF(C23&gt;0,VLOOKUP(C23,Meldeformular!$A$10:$AG$109,2),"")</f>
        <v/>
      </c>
      <c r="E23" s="142" t="str">
        <f>IF(C23&gt;0,VLOOKUP(C23,Meldeformular!$A$10:$AG$109,3),"")</f>
        <v/>
      </c>
      <c r="F23" s="142" t="str">
        <f>IF(C23&gt;0,VLOOKUP(C23,Meldeformular!$A$10:$AG$109,6),"")</f>
        <v/>
      </c>
      <c r="I23" s="125">
        <v>3</v>
      </c>
      <c r="J23" s="126">
        <f t="array" ref="J23">LARGE((Meldeformular!$AC$10:$AC$109=N$18)*Meldeformular!$A$10:$A$109,3)</f>
        <v>0</v>
      </c>
      <c r="K23" s="141" t="str">
        <f>IF(J23&gt;0,VLOOKUP(J23,Meldeformular!$A$10:$AG$109,2),"")</f>
        <v/>
      </c>
      <c r="L23" s="142" t="str">
        <f>IF(J23&gt;0,VLOOKUP(J23,Meldeformular!$A$10:$AG$109,3),"")</f>
        <v/>
      </c>
      <c r="M23" s="142" t="str">
        <f>IF(J23&gt;0,VLOOKUP(J23,Meldeformular!$A$10:$AG$109,6),"")</f>
        <v/>
      </c>
    </row>
    <row r="24" spans="1:14" ht="15.75" thickBot="1" x14ac:dyDescent="0.3">
      <c r="B24" s="125">
        <v>4</v>
      </c>
      <c r="C24" s="126">
        <f t="array" ref="C24">LARGE((Meldeformular!$AC$10:$AC$109=G$18)*Meldeformular!$A$10:$A$109,4)</f>
        <v>0</v>
      </c>
      <c r="D24" s="141" t="str">
        <f>IF(C24&gt;0,VLOOKUP(C24,Meldeformular!$A$10:$AG$109,2),"")</f>
        <v/>
      </c>
      <c r="E24" s="142" t="str">
        <f>IF(C24&gt;0,VLOOKUP(C24,Meldeformular!$A$10:$AG$109,3),"")</f>
        <v/>
      </c>
      <c r="F24" s="142" t="str">
        <f>IF(C24&gt;0,VLOOKUP(C24,Meldeformular!$A$10:$AG$109,6),"")</f>
        <v/>
      </c>
      <c r="I24" s="125">
        <v>4</v>
      </c>
      <c r="J24" s="126">
        <f t="array" ref="J24">LARGE((Meldeformular!$AC$10:$AC$109=N$18)*Meldeformular!$A$10:$A$109,4)</f>
        <v>0</v>
      </c>
      <c r="K24" s="141" t="str">
        <f>IF(J24&gt;0,VLOOKUP(J24,Meldeformular!$A$10:$AG$109,2),"")</f>
        <v/>
      </c>
      <c r="L24" s="142" t="str">
        <f>IF(J24&gt;0,VLOOKUP(J24,Meldeformular!$A$10:$AG$109,3),"")</f>
        <v/>
      </c>
      <c r="M24" s="142" t="str">
        <f>IF(J24&gt;0,VLOOKUP(J24,Meldeformular!$A$10:$AG$109,6),"")</f>
        <v/>
      </c>
    </row>
    <row r="25" spans="1:14" ht="15.75" thickBot="1" x14ac:dyDescent="0.3">
      <c r="B25" s="125">
        <v>5</v>
      </c>
      <c r="C25" s="126">
        <f t="array" ref="C25">LARGE((Meldeformular!$AC$10:$AC$109=G$18)*Meldeformular!$A$10:$A$109,5)</f>
        <v>0</v>
      </c>
      <c r="D25" s="141" t="str">
        <f>IF(C25&gt;0,VLOOKUP(C25,Meldeformular!$A$10:$AG$109,2),"")</f>
        <v/>
      </c>
      <c r="E25" s="142" t="str">
        <f>IF(C25&gt;0,VLOOKUP(C25,Meldeformular!$A$10:$AG$109,3),"")</f>
        <v/>
      </c>
      <c r="F25" s="142" t="str">
        <f>IF(C25&gt;0,VLOOKUP(C25,Meldeformular!$A$10:$AG$109,6),"")</f>
        <v/>
      </c>
      <c r="I25" s="125">
        <v>5</v>
      </c>
      <c r="J25" s="126">
        <f t="array" ref="J25">LARGE((Meldeformular!$AC$10:$AC$109=N$18)*Meldeformular!$A$10:$A$109,5)</f>
        <v>0</v>
      </c>
      <c r="K25" s="141" t="str">
        <f>IF(J25&gt;0,VLOOKUP(J25,Meldeformular!$A$10:$AG$109,2),"")</f>
        <v/>
      </c>
      <c r="L25" s="142" t="str">
        <f>IF(J25&gt;0,VLOOKUP(J25,Meldeformular!$A$10:$AG$109,3),"")</f>
        <v/>
      </c>
      <c r="M25" s="142" t="str">
        <f>IF(J25&gt;0,VLOOKUP(J25,Meldeformular!$A$10:$AG$109,6),"")</f>
        <v/>
      </c>
    </row>
    <row r="26" spans="1:14" ht="15.75" thickBot="1" x14ac:dyDescent="0.3">
      <c r="B26" s="125">
        <v>6</v>
      </c>
      <c r="C26" s="126">
        <f t="array" ref="C26">LARGE((Meldeformular!$AC$10:$AC$109=G$18)*Meldeformular!$A$10:$A$109,6)</f>
        <v>0</v>
      </c>
      <c r="D26" s="141" t="str">
        <f>IF(C26&gt;0,VLOOKUP(C26,Meldeformular!$A$10:$AG$109,2),"")</f>
        <v/>
      </c>
      <c r="E26" s="142" t="str">
        <f>IF(C26&gt;0,VLOOKUP(C26,Meldeformular!$A$10:$AG$109,3),"")</f>
        <v/>
      </c>
      <c r="F26" s="142" t="str">
        <f>IF(C26&gt;0,VLOOKUP(C26,Meldeformular!$A$10:$AG$109,6),"")</f>
        <v/>
      </c>
      <c r="I26" s="125">
        <v>6</v>
      </c>
      <c r="J26" s="126">
        <f t="array" ref="J26">LARGE((Meldeformular!$AC$10:$AC$109=N$18)*Meldeformular!$A$10:$A$109,6)</f>
        <v>0</v>
      </c>
      <c r="K26" s="141" t="str">
        <f>IF(J26&gt;0,VLOOKUP(J26,Meldeformular!$A$10:$AG$109,2),"")</f>
        <v/>
      </c>
      <c r="L26" s="142" t="str">
        <f>IF(J26&gt;0,VLOOKUP(J26,Meldeformular!$A$10:$AG$109,3),"")</f>
        <v/>
      </c>
      <c r="M26" s="142" t="str">
        <f>IF(J26&gt;0,VLOOKUP(J26,Meldeformular!$A$10:$AG$109,6),"")</f>
        <v/>
      </c>
    </row>
    <row r="27" spans="1:14" ht="15.75" thickBot="1" x14ac:dyDescent="0.3">
      <c r="B27" s="125">
        <v>7</v>
      </c>
      <c r="C27" s="126">
        <f t="array" ref="C27">LARGE((Meldeformular!$AC$10:$AC$109=G$18)*Meldeformular!$A$10:$A$109,7)</f>
        <v>0</v>
      </c>
      <c r="D27" s="141" t="str">
        <f>IF(C27&gt;0,VLOOKUP(C27,Meldeformular!$A$10:$AG$109,2),"")</f>
        <v/>
      </c>
      <c r="E27" s="142" t="str">
        <f>IF(C27&gt;0,VLOOKUP(C27,Meldeformular!$A$10:$AG$109,3),"")</f>
        <v/>
      </c>
      <c r="F27" s="142" t="str">
        <f>IF(C27&gt;0,VLOOKUP(C27,Meldeformular!$A$10:$AG$109,6),"")</f>
        <v/>
      </c>
      <c r="I27" s="125">
        <v>7</v>
      </c>
      <c r="J27" s="126">
        <f t="array" ref="J27">LARGE((Meldeformular!$AC$10:$AC$109=N$18)*Meldeformular!$A$10:$A$109,7)</f>
        <v>0</v>
      </c>
      <c r="K27" s="141" t="str">
        <f>IF(J27&gt;0,VLOOKUP(J27,Meldeformular!$A$10:$AG$109,2),"")</f>
        <v/>
      </c>
      <c r="L27" s="142" t="str">
        <f>IF(J27&gt;0,VLOOKUP(J27,Meldeformular!$A$10:$AG$109,3),"")</f>
        <v/>
      </c>
      <c r="M27" s="142" t="str">
        <f>IF(J27&gt;0,VLOOKUP(J27,Meldeformular!$A$10:$AG$109,6),"")</f>
        <v/>
      </c>
    </row>
    <row r="28" spans="1:14" ht="15.75" thickBot="1" x14ac:dyDescent="0.3">
      <c r="B28" s="125">
        <v>8</v>
      </c>
      <c r="C28" s="126">
        <f t="array" ref="C28">LARGE((Meldeformular!$AC$10:$AC$109=G$18)*Meldeformular!$A$10:$A$109,8)</f>
        <v>0</v>
      </c>
      <c r="D28" s="141" t="str">
        <f>IF(C28&gt;0,VLOOKUP(C28,Meldeformular!$A$10:$AG$109,2),"")</f>
        <v/>
      </c>
      <c r="E28" s="142" t="str">
        <f>IF(C28&gt;0,VLOOKUP(C28,Meldeformular!$A$10:$AG$109,3),"")</f>
        <v/>
      </c>
      <c r="F28" s="142" t="str">
        <f>IF(C28&gt;0,VLOOKUP(C28,Meldeformular!$A$10:$AG$109,6),"")</f>
        <v/>
      </c>
      <c r="I28" s="125">
        <v>8</v>
      </c>
      <c r="J28" s="126">
        <f t="array" ref="J28">LARGE((Meldeformular!$AC$10:$AC$109=N$18)*Meldeformular!$A$10:$A$109,8)</f>
        <v>0</v>
      </c>
      <c r="K28" s="141" t="str">
        <f>IF(J28&gt;0,VLOOKUP(J28,Meldeformular!$A$10:$AG$109,2),"")</f>
        <v/>
      </c>
      <c r="L28" s="142" t="str">
        <f>IF(J28&gt;0,VLOOKUP(J28,Meldeformular!$A$10:$AG$109,3),"")</f>
        <v/>
      </c>
      <c r="M28" s="142" t="str">
        <f>IF(J28&gt;0,VLOOKUP(J28,Meldeformular!$A$10:$AG$109,6),"")</f>
        <v/>
      </c>
    </row>
    <row r="29" spans="1:14" ht="15.75" thickBot="1" x14ac:dyDescent="0.3"/>
    <row r="30" spans="1:14" ht="16.5" thickBot="1" x14ac:dyDescent="0.3">
      <c r="B30" s="216" t="s">
        <v>61</v>
      </c>
      <c r="C30" s="217"/>
      <c r="D30" s="217"/>
      <c r="E30" s="217"/>
      <c r="F30" s="217"/>
      <c r="G30" s="114">
        <v>5</v>
      </c>
      <c r="I30" s="216" t="s">
        <v>61</v>
      </c>
      <c r="J30" s="217"/>
      <c r="K30" s="217"/>
      <c r="L30" s="217"/>
      <c r="M30" s="217"/>
      <c r="N30" s="114">
        <v>6</v>
      </c>
    </row>
    <row r="31" spans="1:14" ht="15.75" thickBot="1" x14ac:dyDescent="0.3">
      <c r="A31">
        <v>5</v>
      </c>
      <c r="B31" s="134" t="s">
        <v>164</v>
      </c>
      <c r="C31" s="213" t="s">
        <v>192</v>
      </c>
      <c r="D31" s="214"/>
      <c r="E31" s="214"/>
      <c r="F31" s="214"/>
      <c r="H31" s="117">
        <v>6</v>
      </c>
      <c r="I31" s="134" t="s">
        <v>164</v>
      </c>
      <c r="J31" s="213" t="s">
        <v>193</v>
      </c>
      <c r="K31" s="214"/>
      <c r="L31" s="214"/>
      <c r="M31" s="214"/>
    </row>
    <row r="32" spans="1:14" ht="15.75" thickBot="1" x14ac:dyDescent="0.3">
      <c r="B32" s="122" t="s">
        <v>139</v>
      </c>
      <c r="C32" s="119"/>
      <c r="D32" s="137" t="s">
        <v>35</v>
      </c>
      <c r="E32" s="138" t="s">
        <v>36</v>
      </c>
      <c r="F32" s="138" t="s">
        <v>39</v>
      </c>
      <c r="I32" s="122" t="s">
        <v>139</v>
      </c>
      <c r="J32" s="119"/>
      <c r="K32" s="137" t="s">
        <v>35</v>
      </c>
      <c r="L32" s="138" t="s">
        <v>36</v>
      </c>
      <c r="M32" s="138" t="s">
        <v>39</v>
      </c>
    </row>
    <row r="33" spans="1:14" ht="15.75" thickBot="1" x14ac:dyDescent="0.3">
      <c r="B33" s="144">
        <v>1</v>
      </c>
      <c r="C33" s="131">
        <f t="array" ref="C33">LARGE((Meldeformular!$AC$10:$AC$109=G$30)*Meldeformular!$A$10:$A$109,1)</f>
        <v>0</v>
      </c>
      <c r="D33" s="141" t="str">
        <f>IF(C33&gt;0,VLOOKUP(C33,Meldeformular!$A$10:$AG$109,2),"")</f>
        <v/>
      </c>
      <c r="E33" s="142" t="str">
        <f>IF(C33&gt;0,VLOOKUP(C33,Meldeformular!$A$10:$AG$109,3),"")</f>
        <v/>
      </c>
      <c r="F33" s="142" t="str">
        <f>IF(C33&gt;0,VLOOKUP(C33,Meldeformular!$A$10:$AG$109,6),"")</f>
        <v/>
      </c>
      <c r="I33" s="144">
        <v>1</v>
      </c>
      <c r="J33" s="131">
        <f t="array" ref="J33">LARGE((Meldeformular!$AC$10:$AC$109=N$30)*Meldeformular!$A$10:$A$109,1)</f>
        <v>0</v>
      </c>
      <c r="K33" s="141" t="str">
        <f>IF(J33&gt;0,VLOOKUP(J33,Meldeformular!$A$10:$AG$109,2),"")</f>
        <v/>
      </c>
      <c r="L33" s="142" t="str">
        <f>IF(J33&gt;0,VLOOKUP(J33,Meldeformular!$A$10:$AG$109,3),"")</f>
        <v/>
      </c>
      <c r="M33" s="142" t="str">
        <f>IF(J33&gt;0,VLOOKUP(J33,Meldeformular!$A$10:$AG$109,6),"")</f>
        <v/>
      </c>
    </row>
    <row r="34" spans="1:14" ht="15.75" thickBot="1" x14ac:dyDescent="0.3">
      <c r="B34" s="125">
        <v>2</v>
      </c>
      <c r="C34" s="126">
        <f t="array" ref="C34">LARGE((Meldeformular!$AC$10:$AC$109=G$30)*Meldeformular!$A$10:$A$109,2)</f>
        <v>0</v>
      </c>
      <c r="D34" s="127" t="str">
        <f>IF(C34&gt;0,VLOOKUP(C34,Meldeformular!$A$10:$AG$109,2),"")</f>
        <v/>
      </c>
      <c r="E34" s="128" t="str">
        <f>IF(C34&gt;0,VLOOKUP(C34,Meldeformular!$A$10:$AG$109,3),"")</f>
        <v/>
      </c>
      <c r="F34" s="128" t="str">
        <f>IF(C34&gt;0,VLOOKUP(C34,Meldeformular!$A$10:$AG$109,6),"")</f>
        <v/>
      </c>
      <c r="I34" s="125">
        <v>2</v>
      </c>
      <c r="J34" s="126">
        <f t="array" ref="J34">LARGE((Meldeformular!$AC$10:$AC$109=N$30)*Meldeformular!$A$10:$A$109,2)</f>
        <v>0</v>
      </c>
      <c r="K34" s="127" t="str">
        <f>IF(J34&gt;0,VLOOKUP(J34,Meldeformular!$A$10:$AG$109,2),"")</f>
        <v/>
      </c>
      <c r="L34" s="128" t="str">
        <f>IF(J34&gt;0,VLOOKUP(J34,Meldeformular!$A$10:$AG$109,3),"")</f>
        <v/>
      </c>
      <c r="M34" s="128" t="str">
        <f>IF(J34&gt;0,VLOOKUP(J34,Meldeformular!$A$10:$AG$109,6),"")</f>
        <v/>
      </c>
    </row>
    <row r="35" spans="1:14" ht="15.75" thickBot="1" x14ac:dyDescent="0.3">
      <c r="B35" s="125">
        <v>3</v>
      </c>
      <c r="C35" s="126">
        <f t="array" ref="C35">LARGE((Meldeformular!$AC$10:$AC$109=G$30)*Meldeformular!$A$10:$A$109,3)</f>
        <v>0</v>
      </c>
      <c r="D35" s="127" t="str">
        <f>IF(C35&gt;0,VLOOKUP(C35,Meldeformular!$A$10:$AG$109,2),"")</f>
        <v/>
      </c>
      <c r="E35" s="128" t="str">
        <f>IF(C35&gt;0,VLOOKUP(C35,Meldeformular!$A$10:$AG$109,3),"")</f>
        <v/>
      </c>
      <c r="F35" s="128" t="str">
        <f>IF(C35&gt;0,VLOOKUP(C35,Meldeformular!$A$10:$AG$109,6),"")</f>
        <v/>
      </c>
      <c r="I35" s="125">
        <v>3</v>
      </c>
      <c r="J35" s="126">
        <f t="array" ref="J35">LARGE((Meldeformular!$AC$10:$AC$109=N$30)*Meldeformular!$A$10:$A$109,3)</f>
        <v>0</v>
      </c>
      <c r="K35" s="127" t="str">
        <f>IF(J35&gt;0,VLOOKUP(J35,Meldeformular!$A$10:$AG$109,2),"")</f>
        <v/>
      </c>
      <c r="L35" s="128" t="str">
        <f>IF(J35&gt;0,VLOOKUP(J35,Meldeformular!$A$10:$AG$109,3),"")</f>
        <v/>
      </c>
      <c r="M35" s="128" t="str">
        <f>IF(J35&gt;0,VLOOKUP(J35,Meldeformular!$A$10:$AG$109,6),"")</f>
        <v/>
      </c>
    </row>
    <row r="36" spans="1:14" ht="15.75" thickBot="1" x14ac:dyDescent="0.3">
      <c r="B36" s="125">
        <v>4</v>
      </c>
      <c r="C36" s="126">
        <f t="array" ref="C36">LARGE((Meldeformular!$AC$10:$AC$109=G$30)*Meldeformular!$A$10:$A$109,4)</f>
        <v>0</v>
      </c>
      <c r="D36" s="127" t="str">
        <f>IF(C36&gt;0,VLOOKUP(C36,Meldeformular!$A$10:$AG$109,2),"")</f>
        <v/>
      </c>
      <c r="E36" s="128" t="str">
        <f>IF(C36&gt;0,VLOOKUP(C36,Meldeformular!$A$10:$AG$109,3),"")</f>
        <v/>
      </c>
      <c r="F36" s="128" t="str">
        <f>IF(C36&gt;0,VLOOKUP(C36,Meldeformular!$A$10:$AG$109,6),"")</f>
        <v/>
      </c>
      <c r="I36" s="125">
        <v>4</v>
      </c>
      <c r="J36" s="126">
        <f t="array" ref="J36">LARGE((Meldeformular!$AC$10:$AC$109=N$30)*Meldeformular!$A$10:$A$109,4)</f>
        <v>0</v>
      </c>
      <c r="K36" s="127" t="str">
        <f>IF(J36&gt;0,VLOOKUP(J36,Meldeformular!$A$10:$AG$109,2),"")</f>
        <v/>
      </c>
      <c r="L36" s="128" t="str">
        <f>IF(J36&gt;0,VLOOKUP(J36,Meldeformular!$A$10:$AG$109,3),"")</f>
        <v/>
      </c>
      <c r="M36" s="128" t="str">
        <f>IF(J36&gt;0,VLOOKUP(J36,Meldeformular!$A$10:$AG$109,6),"")</f>
        <v/>
      </c>
    </row>
    <row r="37" spans="1:14" ht="15.75" thickBot="1" x14ac:dyDescent="0.3">
      <c r="B37" s="125">
        <v>5</v>
      </c>
      <c r="C37" s="126">
        <f t="array" ref="C37">LARGE((Meldeformular!$AC$10:$AC$109=G$30)*Meldeformular!$A$10:$A$109,5)</f>
        <v>0</v>
      </c>
      <c r="D37" s="127" t="str">
        <f>IF(C37&gt;0,VLOOKUP(C37,Meldeformular!$A$10:$AG$109,2),"")</f>
        <v/>
      </c>
      <c r="E37" s="128" t="str">
        <f>IF(C37&gt;0,VLOOKUP(C37,Meldeformular!$A$10:$AG$109,3),"")</f>
        <v/>
      </c>
      <c r="F37" s="128" t="str">
        <f>IF(C37&gt;0,VLOOKUP(C37,Meldeformular!$A$10:$AG$109,6),"")</f>
        <v/>
      </c>
      <c r="I37" s="125">
        <v>5</v>
      </c>
      <c r="J37" s="126">
        <f t="array" ref="J37">LARGE((Meldeformular!$AC$10:$AC$109=N$30)*Meldeformular!$A$10:$A$109,5)</f>
        <v>0</v>
      </c>
      <c r="K37" s="127" t="str">
        <f>IF(J37&gt;0,VLOOKUP(J37,Meldeformular!$A$10:$AG$109,2),"")</f>
        <v/>
      </c>
      <c r="L37" s="128" t="str">
        <f>IF(J37&gt;0,VLOOKUP(J37,Meldeformular!$A$10:$AG$109,3),"")</f>
        <v/>
      </c>
      <c r="M37" s="128" t="str">
        <f>IF(J37&gt;0,VLOOKUP(J37,Meldeformular!$A$10:$AG$109,6),"")</f>
        <v/>
      </c>
    </row>
    <row r="38" spans="1:14" ht="15.75" thickBot="1" x14ac:dyDescent="0.3">
      <c r="B38" s="125">
        <v>6</v>
      </c>
      <c r="C38" s="126">
        <f t="array" ref="C38">LARGE((Meldeformular!$AC$10:$AC$109=G$30)*Meldeformular!$A$10:$A$109,6)</f>
        <v>0</v>
      </c>
      <c r="D38" s="127" t="str">
        <f>IF(C38&gt;0,VLOOKUP(C38,Meldeformular!$A$10:$AG$109,2),"")</f>
        <v/>
      </c>
      <c r="E38" s="128" t="str">
        <f>IF(C38&gt;0,VLOOKUP(C38,Meldeformular!$A$10:$AG$109,3),"")</f>
        <v/>
      </c>
      <c r="F38" s="128" t="str">
        <f>IF(C38&gt;0,VLOOKUP(C38,Meldeformular!$A$10:$AG$109,6),"")</f>
        <v/>
      </c>
      <c r="I38" s="125">
        <v>6</v>
      </c>
      <c r="J38" s="126">
        <f t="array" ref="J38">LARGE((Meldeformular!$AC$10:$AC$109=N$30)*Meldeformular!$A$10:$A$109,6)</f>
        <v>0</v>
      </c>
      <c r="K38" s="127" t="str">
        <f>IF(J38&gt;0,VLOOKUP(J38,Meldeformular!$A$10:$AG$109,2),"")</f>
        <v/>
      </c>
      <c r="L38" s="128" t="str">
        <f>IF(J38&gt;0,VLOOKUP(J38,Meldeformular!$A$10:$AG$109,3),"")</f>
        <v/>
      </c>
      <c r="M38" s="128" t="str">
        <f>IF(J38&gt;0,VLOOKUP(J38,Meldeformular!$A$10:$AG$109,6),"")</f>
        <v/>
      </c>
    </row>
    <row r="39" spans="1:14" ht="15.75" thickBot="1" x14ac:dyDescent="0.3">
      <c r="B39" s="125">
        <v>7</v>
      </c>
      <c r="C39" s="126">
        <f t="array" ref="C39">LARGE((Meldeformular!$AC$10:$AC$109=G$30)*Meldeformular!$A$10:$A$109,7)</f>
        <v>0</v>
      </c>
      <c r="D39" s="127" t="str">
        <f>IF(C39&gt;0,VLOOKUP(C39,Meldeformular!$A$10:$AG$109,2),"")</f>
        <v/>
      </c>
      <c r="E39" s="128" t="str">
        <f>IF(C39&gt;0,VLOOKUP(C39,Meldeformular!$A$10:$AG$109,3),"")</f>
        <v/>
      </c>
      <c r="F39" s="128" t="str">
        <f>IF(C39&gt;0,VLOOKUP(C39,Meldeformular!$A$10:$AG$109,6),"")</f>
        <v/>
      </c>
      <c r="I39" s="125">
        <v>7</v>
      </c>
      <c r="J39" s="126">
        <f t="array" ref="J39">LARGE((Meldeformular!$AC$10:$AC$109=N$30)*Meldeformular!$A$10:$A$109,7)</f>
        <v>0</v>
      </c>
      <c r="K39" s="127" t="str">
        <f>IF(J39&gt;0,VLOOKUP(J39,Meldeformular!$A$10:$AG$109,2),"")</f>
        <v/>
      </c>
      <c r="L39" s="128" t="str">
        <f>IF(J39&gt;0,VLOOKUP(J39,Meldeformular!$A$10:$AG$109,3),"")</f>
        <v/>
      </c>
      <c r="M39" s="128" t="str">
        <f>IF(J39&gt;0,VLOOKUP(J39,Meldeformular!$A$10:$AG$109,6),"")</f>
        <v/>
      </c>
    </row>
    <row r="40" spans="1:14" ht="15.75" thickBot="1" x14ac:dyDescent="0.3">
      <c r="B40" s="125">
        <v>8</v>
      </c>
      <c r="C40" s="126">
        <f t="array" ref="C40">LARGE((Meldeformular!$AC$10:$AC$109=G$30)*Meldeformular!$A$10:$A$109,8)</f>
        <v>0</v>
      </c>
      <c r="D40" s="127" t="str">
        <f>IF(C40&gt;0,VLOOKUP(C40,Meldeformular!$A$10:$AG$109,2),"")</f>
        <v/>
      </c>
      <c r="E40" s="128" t="str">
        <f>IF(C40&gt;0,VLOOKUP(C40,Meldeformular!$A$10:$AG$109,3),"")</f>
        <v/>
      </c>
      <c r="F40" s="128" t="str">
        <f>IF(C40&gt;0,VLOOKUP(C40,Meldeformular!$A$10:$AG$109,6),"")</f>
        <v/>
      </c>
      <c r="I40" s="125">
        <v>8</v>
      </c>
      <c r="J40" s="126">
        <f t="array" ref="J40">LARGE((Meldeformular!$AC$10:$AC$109=N$30)*Meldeformular!$A$10:$A$109,8)</f>
        <v>0</v>
      </c>
      <c r="K40" s="127" t="str">
        <f>IF(J40&gt;0,VLOOKUP(J40,Meldeformular!$A$10:$AG$109,2),"")</f>
        <v/>
      </c>
      <c r="L40" s="128" t="str">
        <f>IF(J40&gt;0,VLOOKUP(J40,Meldeformular!$A$10:$AG$109,3),"")</f>
        <v/>
      </c>
      <c r="M40" s="128" t="str">
        <f>IF(J40&gt;0,VLOOKUP(J40,Meldeformular!$A$10:$AG$109,6),"")</f>
        <v/>
      </c>
    </row>
    <row r="41" spans="1:14" ht="15.75" thickBot="1" x14ac:dyDescent="0.3"/>
    <row r="42" spans="1:14" ht="16.5" thickBot="1" x14ac:dyDescent="0.3">
      <c r="B42" s="216" t="s">
        <v>61</v>
      </c>
      <c r="C42" s="217"/>
      <c r="D42" s="217"/>
      <c r="E42" s="217"/>
      <c r="F42" s="217"/>
      <c r="G42" s="114">
        <v>7</v>
      </c>
      <c r="I42" s="216" t="s">
        <v>61</v>
      </c>
      <c r="J42" s="217"/>
      <c r="K42" s="217"/>
      <c r="L42" s="217"/>
      <c r="M42" s="217"/>
      <c r="N42" s="114">
        <v>8</v>
      </c>
    </row>
    <row r="43" spans="1:14" ht="15.75" thickBot="1" x14ac:dyDescent="0.3">
      <c r="A43">
        <v>7</v>
      </c>
      <c r="B43" s="134" t="s">
        <v>164</v>
      </c>
      <c r="C43" s="213" t="s">
        <v>194</v>
      </c>
      <c r="D43" s="214"/>
      <c r="E43" s="214"/>
      <c r="F43" s="214"/>
      <c r="H43" s="117">
        <v>8</v>
      </c>
      <c r="I43" s="134" t="s">
        <v>164</v>
      </c>
      <c r="J43" s="213" t="s">
        <v>195</v>
      </c>
      <c r="K43" s="214"/>
      <c r="L43" s="214"/>
      <c r="M43" s="214"/>
    </row>
    <row r="44" spans="1:14" ht="15.75" thickBot="1" x14ac:dyDescent="0.3">
      <c r="B44" s="122" t="s">
        <v>139</v>
      </c>
      <c r="C44" s="119"/>
      <c r="D44" s="137" t="s">
        <v>35</v>
      </c>
      <c r="E44" s="138" t="s">
        <v>36</v>
      </c>
      <c r="F44" s="138" t="s">
        <v>39</v>
      </c>
      <c r="I44" s="122" t="s">
        <v>139</v>
      </c>
      <c r="J44" s="119"/>
      <c r="K44" s="137" t="s">
        <v>35</v>
      </c>
      <c r="L44" s="138" t="s">
        <v>36</v>
      </c>
      <c r="M44" s="138" t="s">
        <v>39</v>
      </c>
    </row>
    <row r="45" spans="1:14" ht="15.75" thickBot="1" x14ac:dyDescent="0.3">
      <c r="B45" s="144">
        <v>1</v>
      </c>
      <c r="C45" s="131">
        <f t="array" ref="C45">LARGE((Meldeformular!$AC$10:$AC$109=G$42)*Meldeformular!$A$10:$A$109,1)</f>
        <v>0</v>
      </c>
      <c r="D45" s="141" t="str">
        <f>IF(C45&gt;0,VLOOKUP(C45,Meldeformular!$A$10:$AG$109,2),"")</f>
        <v/>
      </c>
      <c r="E45" s="142" t="str">
        <f>IF(C45&gt;0,VLOOKUP(C45,Meldeformular!$A$10:$AG$109,3),"")</f>
        <v/>
      </c>
      <c r="F45" s="142" t="str">
        <f>IF(C45&gt;0,VLOOKUP(C45,Meldeformular!$A$10:$AG$109,6),"")</f>
        <v/>
      </c>
      <c r="I45" s="144">
        <v>1</v>
      </c>
      <c r="J45" s="131">
        <f t="array" ref="J45">LARGE((Meldeformular!$AC$10:$AC$109=N$42)*Meldeformular!$A$10:$A$109,1)</f>
        <v>0</v>
      </c>
      <c r="K45" s="141" t="str">
        <f>IF(J45&gt;0,VLOOKUP(J45,Meldeformular!$A$10:$AG$109,2),"")</f>
        <v/>
      </c>
      <c r="L45" s="142" t="str">
        <f>IF(J45&gt;0,VLOOKUP(J45,Meldeformular!$A$10:$AG$109,3),"")</f>
        <v/>
      </c>
      <c r="M45" s="142" t="str">
        <f>IF(J45&gt;0,VLOOKUP(J45,Meldeformular!$A$10:$AG$109,6),"")</f>
        <v/>
      </c>
    </row>
    <row r="46" spans="1:14" ht="15.75" thickBot="1" x14ac:dyDescent="0.3">
      <c r="B46" s="125">
        <v>2</v>
      </c>
      <c r="C46" s="126">
        <f t="array" ref="C46">LARGE((Meldeformular!$AC$10:$AC$109=G$42)*Meldeformular!$A$10:$A$109,2)</f>
        <v>0</v>
      </c>
      <c r="D46" s="127" t="str">
        <f>IF(C46&gt;0,VLOOKUP(C46,Meldeformular!$A$10:$AG$109,2),"")</f>
        <v/>
      </c>
      <c r="E46" s="128" t="str">
        <f>IF(C46&gt;0,VLOOKUP(C46,Meldeformular!$A$10:$AG$109,3),"")</f>
        <v/>
      </c>
      <c r="F46" s="128" t="str">
        <f>IF(C46&gt;0,VLOOKUP(C46,Meldeformular!$A$10:$AG$109,6),"")</f>
        <v/>
      </c>
      <c r="I46" s="125">
        <v>2</v>
      </c>
      <c r="J46" s="126">
        <f t="array" ref="J46">LARGE((Meldeformular!$AC$10:$AC$109=N$42)*Meldeformular!$A$10:$A$109,2)</f>
        <v>0</v>
      </c>
      <c r="K46" s="127" t="str">
        <f>IF(J46&gt;0,VLOOKUP(J46,Meldeformular!$A$10:$AG$109,2),"")</f>
        <v/>
      </c>
      <c r="L46" s="128" t="str">
        <f>IF(J46&gt;0,VLOOKUP(J46,Meldeformular!$A$10:$AG$109,3),"")</f>
        <v/>
      </c>
      <c r="M46" s="128" t="str">
        <f>IF(J46&gt;0,VLOOKUP(J46,Meldeformular!$A$10:$AG$109,6),"")</f>
        <v/>
      </c>
    </row>
    <row r="47" spans="1:14" ht="15.75" thickBot="1" x14ac:dyDescent="0.3">
      <c r="B47" s="125">
        <v>3</v>
      </c>
      <c r="C47" s="126">
        <f t="array" ref="C47">LARGE((Meldeformular!$AC$10:$AC$109=G$42)*Meldeformular!$A$10:$A$109,3)</f>
        <v>0</v>
      </c>
      <c r="D47" s="127" t="str">
        <f>IF(C47&gt;0,VLOOKUP(C47,Meldeformular!$A$10:$AG$109,2),"")</f>
        <v/>
      </c>
      <c r="E47" s="128" t="str">
        <f>IF(C47&gt;0,VLOOKUP(C47,Meldeformular!$A$10:$AG$109,3),"")</f>
        <v/>
      </c>
      <c r="F47" s="128" t="str">
        <f>IF(C47&gt;0,VLOOKUP(C47,Meldeformular!$A$10:$AG$109,6),"")</f>
        <v/>
      </c>
      <c r="I47" s="125">
        <v>3</v>
      </c>
      <c r="J47" s="126">
        <f t="array" ref="J47">LARGE((Meldeformular!$AC$10:$AC$109=N$42)*Meldeformular!$A$10:$A$109,3)</f>
        <v>0</v>
      </c>
      <c r="K47" s="127" t="str">
        <f>IF(J47&gt;0,VLOOKUP(J47,Meldeformular!$A$10:$AG$109,2),"")</f>
        <v/>
      </c>
      <c r="L47" s="128" t="str">
        <f>IF(J47&gt;0,VLOOKUP(J47,Meldeformular!$A$10:$AG$109,3),"")</f>
        <v/>
      </c>
      <c r="M47" s="128" t="str">
        <f>IF(J47&gt;0,VLOOKUP(J47,Meldeformular!$A$10:$AG$109,6),"")</f>
        <v/>
      </c>
    </row>
    <row r="48" spans="1:14" ht="15.75" thickBot="1" x14ac:dyDescent="0.3">
      <c r="B48" s="125">
        <v>4</v>
      </c>
      <c r="C48" s="126">
        <f t="array" ref="C48">LARGE((Meldeformular!$AC$10:$AC$109=G$42)*Meldeformular!$A$10:$A$109,4)</f>
        <v>0</v>
      </c>
      <c r="D48" s="127" t="str">
        <f>IF(C48&gt;0,VLOOKUP(C48,Meldeformular!$A$10:$AG$109,2),"")</f>
        <v/>
      </c>
      <c r="E48" s="128" t="str">
        <f>IF(C48&gt;0,VLOOKUP(C48,Meldeformular!$A$10:$AG$109,3),"")</f>
        <v/>
      </c>
      <c r="F48" s="128" t="str">
        <f>IF(C48&gt;0,VLOOKUP(C48,Meldeformular!$A$10:$AG$109,6),"")</f>
        <v/>
      </c>
      <c r="I48" s="125">
        <v>4</v>
      </c>
      <c r="J48" s="126">
        <f t="array" ref="J48">LARGE((Meldeformular!$AC$10:$AC$109=N$42)*Meldeformular!$A$10:$A$109,4)</f>
        <v>0</v>
      </c>
      <c r="K48" s="127" t="str">
        <f>IF(J48&gt;0,VLOOKUP(J48,Meldeformular!$A$10:$AG$109,2),"")</f>
        <v/>
      </c>
      <c r="L48" s="128" t="str">
        <f>IF(J48&gt;0,VLOOKUP(J48,Meldeformular!$A$10:$AG$109,3),"")</f>
        <v/>
      </c>
      <c r="M48" s="128" t="str">
        <f>IF(J48&gt;0,VLOOKUP(J48,Meldeformular!$A$10:$AG$109,6),"")</f>
        <v/>
      </c>
    </row>
    <row r="49" spans="2:13" ht="15.75" thickBot="1" x14ac:dyDescent="0.3">
      <c r="B49" s="125">
        <v>5</v>
      </c>
      <c r="C49" s="126">
        <f t="array" ref="C49">LARGE((Meldeformular!$AC$10:$AC$109=G$42)*Meldeformular!$A$10:$A$109,5)</f>
        <v>0</v>
      </c>
      <c r="D49" s="127" t="str">
        <f>IF(C49&gt;0,VLOOKUP(C49,Meldeformular!$A$10:$AG$109,2),"")</f>
        <v/>
      </c>
      <c r="E49" s="128" t="str">
        <f>IF(C49&gt;0,VLOOKUP(C49,Meldeformular!$A$10:$AG$109,3),"")</f>
        <v/>
      </c>
      <c r="F49" s="128" t="str">
        <f>IF(C49&gt;0,VLOOKUP(C49,Meldeformular!$A$10:$AG$109,6),"")</f>
        <v/>
      </c>
      <c r="I49" s="125">
        <v>5</v>
      </c>
      <c r="J49" s="126">
        <f t="array" ref="J49">LARGE((Meldeformular!$AC$10:$AC$109=N$42)*Meldeformular!$A$10:$A$109,5)</f>
        <v>0</v>
      </c>
      <c r="K49" s="127" t="str">
        <f>IF(J49&gt;0,VLOOKUP(J49,Meldeformular!$A$10:$AG$109,2),"")</f>
        <v/>
      </c>
      <c r="L49" s="128" t="str">
        <f>IF(J49&gt;0,VLOOKUP(J49,Meldeformular!$A$10:$AG$109,3),"")</f>
        <v/>
      </c>
      <c r="M49" s="128" t="str">
        <f>IF(J49&gt;0,VLOOKUP(J49,Meldeformular!$A$10:$AG$109,6),"")</f>
        <v/>
      </c>
    </row>
    <row r="50" spans="2:13" ht="15.75" thickBot="1" x14ac:dyDescent="0.3">
      <c r="B50" s="125">
        <v>6</v>
      </c>
      <c r="C50" s="126">
        <f t="array" ref="C50">LARGE((Meldeformular!$AC$10:$AC$109=G$42)*Meldeformular!$A$10:$A$109,6)</f>
        <v>0</v>
      </c>
      <c r="D50" s="127" t="str">
        <f>IF(C50&gt;0,VLOOKUP(C50,Meldeformular!$A$10:$AG$109,2),"")</f>
        <v/>
      </c>
      <c r="E50" s="128" t="str">
        <f>IF(C50&gt;0,VLOOKUP(C50,Meldeformular!$A$10:$AG$109,3),"")</f>
        <v/>
      </c>
      <c r="F50" s="128" t="str">
        <f>IF(C50&gt;0,VLOOKUP(C50,Meldeformular!$A$10:$AG$109,6),"")</f>
        <v/>
      </c>
      <c r="I50" s="125">
        <v>6</v>
      </c>
      <c r="J50" s="126">
        <f t="array" ref="J50">LARGE((Meldeformular!$AC$10:$AC$109=N$42)*Meldeformular!$A$10:$A$109,6)</f>
        <v>0</v>
      </c>
      <c r="K50" s="127" t="str">
        <f>IF(J50&gt;0,VLOOKUP(J50,Meldeformular!$A$10:$AG$109,2),"")</f>
        <v/>
      </c>
      <c r="L50" s="128" t="str">
        <f>IF(J50&gt;0,VLOOKUP(J50,Meldeformular!$A$10:$AG$109,3),"")</f>
        <v/>
      </c>
      <c r="M50" s="128" t="str">
        <f>IF(J50&gt;0,VLOOKUP(J50,Meldeformular!$A$10:$AG$109,6),"")</f>
        <v/>
      </c>
    </row>
    <row r="51" spans="2:13" ht="15.75" thickBot="1" x14ac:dyDescent="0.3">
      <c r="B51" s="125">
        <v>7</v>
      </c>
      <c r="C51" s="126">
        <f t="array" ref="C51">LARGE((Meldeformular!$AC$10:$AC$109=G$42)*Meldeformular!$A$10:$A$109,7)</f>
        <v>0</v>
      </c>
      <c r="D51" s="127" t="str">
        <f>IF(C51&gt;0,VLOOKUP(C51,Meldeformular!$A$10:$AG$109,2),"")</f>
        <v/>
      </c>
      <c r="E51" s="128" t="str">
        <f>IF(C51&gt;0,VLOOKUP(C51,Meldeformular!$A$10:$AG$109,3),"")</f>
        <v/>
      </c>
      <c r="F51" s="128" t="str">
        <f>IF(C51&gt;0,VLOOKUP(C51,Meldeformular!$A$10:$AG$109,6),"")</f>
        <v/>
      </c>
      <c r="I51" s="125">
        <v>7</v>
      </c>
      <c r="J51" s="126">
        <f t="array" ref="J51">LARGE((Meldeformular!$AC$10:$AC$109=N$42)*Meldeformular!$A$10:$A$109,7)</f>
        <v>0</v>
      </c>
      <c r="K51" s="127" t="str">
        <f>IF(J51&gt;0,VLOOKUP(J51,Meldeformular!$A$10:$AG$109,2),"")</f>
        <v/>
      </c>
      <c r="L51" s="128" t="str">
        <f>IF(J51&gt;0,VLOOKUP(J51,Meldeformular!$A$10:$AG$109,3),"")</f>
        <v/>
      </c>
      <c r="M51" s="128" t="str">
        <f>IF(J51&gt;0,VLOOKUP(J51,Meldeformular!$A$10:$AG$109,6),"")</f>
        <v/>
      </c>
    </row>
    <row r="52" spans="2:13" ht="15.75" thickBot="1" x14ac:dyDescent="0.3">
      <c r="B52" s="125">
        <v>8</v>
      </c>
      <c r="C52" s="126">
        <f t="array" ref="C52">LARGE((Meldeformular!$AC$10:$AC$109=G$42)*Meldeformular!$A$10:$A$109,8)</f>
        <v>0</v>
      </c>
      <c r="D52" s="127" t="str">
        <f>IF(C52&gt;0,VLOOKUP(C52,Meldeformular!$A$10:$AG$109,2),"")</f>
        <v/>
      </c>
      <c r="E52" s="128" t="str">
        <f>IF(C52&gt;0,VLOOKUP(C52,Meldeformular!$A$10:$AG$109,3),"")</f>
        <v/>
      </c>
      <c r="F52" s="128" t="str">
        <f>IF(C52&gt;0,VLOOKUP(C52,Meldeformular!$A$10:$AG$109,6),"")</f>
        <v/>
      </c>
      <c r="I52" s="125">
        <v>8</v>
      </c>
      <c r="J52" s="126">
        <f t="array" ref="J52">LARGE((Meldeformular!$AC$10:$AC$109=N$42)*Meldeformular!$A$10:$A$109,8)</f>
        <v>0</v>
      </c>
      <c r="K52" s="127" t="str">
        <f>IF(J52&gt;0,VLOOKUP(J52,Meldeformular!$A$10:$AG$109,2),"")</f>
        <v/>
      </c>
      <c r="L52" s="128" t="str">
        <f>IF(J52&gt;0,VLOOKUP(J52,Meldeformular!$A$10:$AG$109,3),"")</f>
        <v/>
      </c>
      <c r="M52" s="128" t="str">
        <f>IF(J52&gt;0,VLOOKUP(J52,Meldeformular!$A$10:$AG$109,6),"")</f>
        <v/>
      </c>
    </row>
  </sheetData>
  <sheetProtection algorithmName="SHA-512" hashValue="t8sRNzJaIDDohzpDHkOcJoOnEPEzjMQrZnDtFa7L2QQu2vTFmbKnurzHamm51NOsGhrMoaNkWdzd1J4FgzoqBA==" saltValue="JX3XaigzHcBkByOiP3IWeQ==" spinCount="100000" sheet="1" selectLockedCells="1"/>
  <mergeCells count="19">
    <mergeCell ref="C31:F31"/>
    <mergeCell ref="J31:M31"/>
    <mergeCell ref="B42:F42"/>
    <mergeCell ref="I42:M42"/>
    <mergeCell ref="C43:F43"/>
    <mergeCell ref="J43:M43"/>
    <mergeCell ref="B18:F18"/>
    <mergeCell ref="I18:M18"/>
    <mergeCell ref="C19:F19"/>
    <mergeCell ref="J19:M19"/>
    <mergeCell ref="B30:F30"/>
    <mergeCell ref="I30:M30"/>
    <mergeCell ref="C7:F7"/>
    <mergeCell ref="J7:M7"/>
    <mergeCell ref="B1:M1"/>
    <mergeCell ref="B2:M2"/>
    <mergeCell ref="D4:L4"/>
    <mergeCell ref="B6:F6"/>
    <mergeCell ref="I6:M6"/>
  </mergeCells>
  <conditionalFormatting sqref="C12:C16 J12:J16 C24:C28 J24:J28 C36:C40 J36:J40 C48:C52 J48:J52">
    <cfRule type="cellIs" dxfId="0" priority="1" operator="equal">
      <formula>0</formula>
    </cfRule>
  </conditionalFormatting>
  <dataValidations count="1">
    <dataValidation showDropDown="1" showInputMessage="1" showErrorMessage="1" sqref="C9:F16 J33:M40 C33:F40 J21:M28 C21:F28 J9:M16 C45:F52 J45:M52" xr:uid="{00000000-0002-0000-0800-000000000000}"/>
  </dataValidation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Footer>&amp;LBenjamin Fischer&amp;Ctechnik.einrad@gmail.com&amp;R&amp;A / 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56"/>
  <sheetViews>
    <sheetView topLeftCell="B1" workbookViewId="0">
      <selection activeCell="J33" sqref="J33:M33"/>
    </sheetView>
  </sheetViews>
  <sheetFormatPr baseColWidth="10" defaultColWidth="10.85546875" defaultRowHeight="15" x14ac:dyDescent="0.25"/>
  <cols>
    <col min="1" max="1" width="0" hidden="1" customWidth="1"/>
    <col min="2" max="2" width="7.7109375" customWidth="1"/>
    <col min="3" max="3" width="5.7109375" customWidth="1"/>
    <col min="4" max="5" width="15.7109375" customWidth="1"/>
    <col min="6" max="6" width="5.7109375" customWidth="1"/>
    <col min="7" max="7" width="3.7109375" style="114" customWidth="1"/>
    <col min="8" max="8" width="3.7109375" style="117" hidden="1" customWidth="1"/>
    <col min="9" max="9" width="7.7109375" customWidth="1"/>
    <col min="10" max="10" width="5.7109375" customWidth="1"/>
    <col min="11" max="12" width="15.7109375" customWidth="1"/>
    <col min="13" max="13" width="5.7109375" customWidth="1"/>
    <col min="14" max="14" width="10.7109375" hidden="1" customWidth="1"/>
    <col min="15" max="15" width="7.42578125" style="114" customWidth="1"/>
  </cols>
  <sheetData>
    <row r="1" spans="1:31" s="113" customFormat="1" ht="38.1" customHeight="1" x14ac:dyDescent="0.5">
      <c r="B1" s="206" t="str">
        <f>'allg. Daten'!A1</f>
        <v>Württembergische Meisterschaft und Edelweiß-Cup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"/>
      <c r="O1" s="132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33"/>
      <c r="AE1" s="115"/>
    </row>
    <row r="2" spans="1:31" s="113" customFormat="1" ht="38.1" customHeight="1" x14ac:dyDescent="0.4">
      <c r="B2" s="207">
        <f>'allg. Daten'!B2</f>
        <v>45402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/>
      <c r="O2" s="11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1" s="113" customFormat="1" ht="9.9499999999999993" customHeight="1" x14ac:dyDescent="0.4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/>
      <c r="O3" s="11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1" s="113" customFormat="1" ht="38.1" customHeight="1" x14ac:dyDescent="0.4">
      <c r="B4" s="19" t="s">
        <v>28</v>
      </c>
      <c r="D4" s="195" t="str">
        <f>'allg. Daten'!C6</f>
        <v>Vereinsname</v>
      </c>
      <c r="E4" s="196"/>
      <c r="F4" s="196"/>
      <c r="G4" s="196"/>
      <c r="H4" s="196"/>
      <c r="I4" s="196"/>
      <c r="J4" s="196"/>
      <c r="K4" s="196"/>
      <c r="L4" s="116"/>
      <c r="M4" s="11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31" ht="20.100000000000001" customHeight="1" thickBot="1" x14ac:dyDescent="0.3"/>
    <row r="6" spans="1:31" ht="16.5" thickBot="1" x14ac:dyDescent="0.3">
      <c r="B6" s="216" t="s">
        <v>62</v>
      </c>
      <c r="C6" s="217"/>
      <c r="D6" s="217"/>
      <c r="E6" s="217"/>
      <c r="F6" s="217"/>
      <c r="G6" s="114">
        <v>1</v>
      </c>
      <c r="I6" s="216" t="s">
        <v>62</v>
      </c>
      <c r="J6" s="217"/>
      <c r="K6" s="217"/>
      <c r="L6" s="217"/>
      <c r="M6" s="217"/>
      <c r="O6" s="114">
        <v>2</v>
      </c>
    </row>
    <row r="7" spans="1:31" ht="15.75" thickBot="1" x14ac:dyDescent="0.3">
      <c r="A7">
        <v>1</v>
      </c>
      <c r="B7" s="134" t="s">
        <v>164</v>
      </c>
      <c r="C7" s="213" t="s">
        <v>188</v>
      </c>
      <c r="D7" s="214"/>
      <c r="E7" s="214"/>
      <c r="F7" s="214"/>
      <c r="G7" s="135"/>
      <c r="H7" s="136">
        <v>2</v>
      </c>
      <c r="I7" s="134" t="s">
        <v>164</v>
      </c>
      <c r="J7" s="215" t="s">
        <v>189</v>
      </c>
      <c r="K7" s="211"/>
      <c r="L7" s="211"/>
      <c r="M7" s="211"/>
      <c r="N7">
        <f>COUNTIF(C9,"*")</f>
        <v>0</v>
      </c>
      <c r="O7" s="145"/>
    </row>
    <row r="8" spans="1:31" ht="15.75" thickBot="1" x14ac:dyDescent="0.3">
      <c r="B8" s="118" t="s">
        <v>139</v>
      </c>
      <c r="C8" s="126"/>
      <c r="D8" s="137" t="s">
        <v>35</v>
      </c>
      <c r="E8" s="138" t="s">
        <v>36</v>
      </c>
      <c r="F8" s="138" t="s">
        <v>39</v>
      </c>
      <c r="I8" s="118" t="s">
        <v>139</v>
      </c>
      <c r="J8" s="126"/>
      <c r="K8" s="139" t="s">
        <v>35</v>
      </c>
      <c r="L8" s="140" t="s">
        <v>36</v>
      </c>
      <c r="M8" s="140" t="s">
        <v>39</v>
      </c>
      <c r="N8">
        <f>COUNTIF(C35,"*")</f>
        <v>0</v>
      </c>
      <c r="O8" s="145"/>
    </row>
    <row r="9" spans="1:31" ht="15.75" thickBot="1" x14ac:dyDescent="0.3">
      <c r="B9" s="125">
        <v>1</v>
      </c>
      <c r="C9" s="126">
        <f t="array" ref="C9">LARGE((Meldeformular!$AD$10:$AD$109=G$6)*Meldeformular!$A$10:$A$109,1)</f>
        <v>0</v>
      </c>
      <c r="D9" s="141" t="str">
        <f>IF(C9&gt;0,VLOOKUP(C9,Meldeformular!$A$10:$AG$109,2),"")</f>
        <v/>
      </c>
      <c r="E9" s="142" t="str">
        <f>IF(C9&gt;0,VLOOKUP(C9,Meldeformular!$A$10:$AG$109,3),"")</f>
        <v/>
      </c>
      <c r="F9" s="142" t="str">
        <f>IF(C9&gt;0,VLOOKUP(C9,Meldeformular!$A$10:$AG$109,6),"")</f>
        <v/>
      </c>
      <c r="I9" s="125">
        <v>1</v>
      </c>
      <c r="J9" s="126">
        <f t="array" ref="J9">LARGE((Meldeformular!$AD$10:$AD$109=O$6)*Meldeformular!$A$10:$A$109,1)</f>
        <v>0</v>
      </c>
      <c r="K9" s="127" t="str">
        <f>IF(J9&gt;0,VLOOKUP(J9,Meldeformular!$A$10:$AG$109,2),"")</f>
        <v/>
      </c>
      <c r="L9" s="128" t="str">
        <f>IF(J9&gt;0,VLOOKUP(J9,Meldeformular!$A$10:$AG$109,3),"")</f>
        <v/>
      </c>
      <c r="M9" s="128" t="str">
        <f>IF(J9&gt;0,VLOOKUP(J9,Meldeformular!$A$10:$AG$109,6),"")</f>
        <v/>
      </c>
      <c r="N9">
        <f>COUNTIF(J9,"*")</f>
        <v>0</v>
      </c>
      <c r="O9" s="145"/>
    </row>
    <row r="10" spans="1:31" ht="15.75" thickBot="1" x14ac:dyDescent="0.3">
      <c r="B10" s="125">
        <v>2</v>
      </c>
      <c r="C10" s="126">
        <f t="array" ref="C10">LARGE((Meldeformular!$AD$10:$AD$109=$G$6)*Meldeformular!$A$10:$A$109,2)</f>
        <v>0</v>
      </c>
      <c r="D10" s="127" t="str">
        <f>IF(C10&gt;0,VLOOKUP(C10,Meldeformular!$A$10:$AG$109,2),"")</f>
        <v/>
      </c>
      <c r="E10" s="128" t="str">
        <f>IF(C10&gt;0,VLOOKUP(C10,Meldeformular!$A$10:$AG$109,3),"")</f>
        <v/>
      </c>
      <c r="F10" s="128" t="str">
        <f>IF(C10&gt;0,VLOOKUP(C10,Meldeformular!$A$10:$AG$109,6),"")</f>
        <v/>
      </c>
      <c r="I10" s="125">
        <v>2</v>
      </c>
      <c r="J10" s="126">
        <f t="array" ref="J10">LARGE((Meldeformular!$AD$10:$AD$109=O$6)*Meldeformular!$A$10:$A$109,2)</f>
        <v>0</v>
      </c>
      <c r="K10" s="127" t="str">
        <f>IF(J10&gt;0,VLOOKUP(J10,Meldeformular!$A$10:$AG$109,2),"")</f>
        <v/>
      </c>
      <c r="L10" s="128" t="str">
        <f>IF(J10&gt;0,VLOOKUP(J10,Meldeformular!$A$10:$AG$109,3),"")</f>
        <v/>
      </c>
      <c r="M10" s="128" t="str">
        <f>IF(J10&gt;0,VLOOKUP(J10,Meldeformular!$A$10:$AG$109,6),"")</f>
        <v/>
      </c>
      <c r="N10">
        <f>COUNTIF(J35,"*")</f>
        <v>0</v>
      </c>
      <c r="O10" s="145"/>
    </row>
    <row r="11" spans="1:31" ht="15.75" thickBot="1" x14ac:dyDescent="0.3">
      <c r="B11" s="125">
        <v>3</v>
      </c>
      <c r="C11" s="126">
        <f t="array" ref="C11">LARGE((Meldeformular!$AD$10:$AD$109=$G$6)*Meldeformular!$A$10:$A$109,3)</f>
        <v>0</v>
      </c>
      <c r="D11" s="127" t="str">
        <f>IF(C11&gt;0,VLOOKUP(C11,Meldeformular!$A$10:$AG$109,2),"")</f>
        <v/>
      </c>
      <c r="E11" s="128" t="str">
        <f>IF(C11&gt;0,VLOOKUP(C11,Meldeformular!$A$10:$AG$109,3),"")</f>
        <v/>
      </c>
      <c r="F11" s="128" t="str">
        <f>IF(C11&gt;0,VLOOKUP(C11,Meldeformular!$A$10:$AG$109,6),"")</f>
        <v/>
      </c>
      <c r="I11" s="125">
        <v>3</v>
      </c>
      <c r="J11" s="126">
        <f t="array" ref="J11">LARGE((Meldeformular!$AD$10:$AD$109=$O$6)*Meldeformular!$A$10:$A$109,3)</f>
        <v>0</v>
      </c>
      <c r="K11" s="127" t="str">
        <f>IF(J11&gt;0,VLOOKUP(J11,Meldeformular!$A$10:$AG$109,2),"")</f>
        <v/>
      </c>
      <c r="L11" s="128" t="str">
        <f>IF(J11&gt;0,VLOOKUP(J11,Meldeformular!$A$10:$AG$109,3),"")</f>
        <v/>
      </c>
      <c r="M11" s="128" t="str">
        <f>IF(J11&gt;0,VLOOKUP(J11,Meldeformular!$A$10:$AG$109,6),"")</f>
        <v/>
      </c>
      <c r="N11">
        <f>SUM(N7:N10)</f>
        <v>0</v>
      </c>
      <c r="O11" s="145"/>
    </row>
    <row r="12" spans="1:31" ht="15.75" thickBot="1" x14ac:dyDescent="0.3">
      <c r="B12" s="125">
        <v>4</v>
      </c>
      <c r="C12" s="126">
        <f t="array" ref="C12">LARGE((Meldeformular!$AD$10:$AD$109=$G$6)*Meldeformular!$A$10:$A$109,4)</f>
        <v>0</v>
      </c>
      <c r="D12" s="127" t="str">
        <f>IF(C12&gt;0,VLOOKUP(C12,Meldeformular!$A$10:$AG$109,2),"")</f>
        <v/>
      </c>
      <c r="E12" s="128" t="str">
        <f>IF(C12&gt;0,VLOOKUP(C12,Meldeformular!$A$10:$AG$109,3),"")</f>
        <v/>
      </c>
      <c r="F12" s="128" t="str">
        <f>IF(C12&gt;0,VLOOKUP(C12,Meldeformular!$A$10:$AG$109,6),"")</f>
        <v/>
      </c>
      <c r="I12" s="125">
        <v>4</v>
      </c>
      <c r="J12" s="126">
        <f t="array" ref="J12">LARGE((Meldeformular!$AD$10:$AD$109=O$6)*Meldeformular!$A$10:$A$109,4)</f>
        <v>0</v>
      </c>
      <c r="K12" s="127" t="str">
        <f>IF(J12&gt;0,VLOOKUP(J12,Meldeformular!$A$10:$AG$109,2),"")</f>
        <v/>
      </c>
      <c r="L12" s="128" t="str">
        <f>IF(J12&gt;0,VLOOKUP(J12,Meldeformular!$A$10:$AG$109,3),"")</f>
        <v/>
      </c>
      <c r="M12" s="128" t="str">
        <f>IF(J12&gt;0,VLOOKUP(J12,Meldeformular!$A$10:$AG$109,6),"")</f>
        <v/>
      </c>
      <c r="O12" s="145"/>
    </row>
    <row r="13" spans="1:31" ht="15.75" thickBot="1" x14ac:dyDescent="0.3">
      <c r="B13" s="125">
        <v>5</v>
      </c>
      <c r="C13" s="126">
        <f t="array" ref="C13">LARGE((Meldeformular!$AD$10:$AD$109=$G$6)*Meldeformular!$A$10:$A$109,5)</f>
        <v>0</v>
      </c>
      <c r="D13" s="127" t="str">
        <f>IF(C13&gt;0,VLOOKUP(C13,Meldeformular!$A$10:$AG$109,2),"")</f>
        <v/>
      </c>
      <c r="E13" s="128" t="str">
        <f>IF(C13&gt;0,VLOOKUP(C13,Meldeformular!$A$10:$AG$109,3),"")</f>
        <v/>
      </c>
      <c r="F13" s="128" t="str">
        <f>IF(C13&gt;0,VLOOKUP(C13,Meldeformular!$A$10:$AG$109,6),"")</f>
        <v/>
      </c>
      <c r="I13" s="125">
        <v>5</v>
      </c>
      <c r="J13" s="126">
        <f t="array" ref="J13">LARGE((Meldeformular!$AD$10:$AD$109=O$6)*Meldeformular!$A$10:$A$109,5)</f>
        <v>0</v>
      </c>
      <c r="K13" s="127" t="str">
        <f>IF(J13&gt;0,VLOOKUP(J13,Meldeformular!$A$10:$AG$109,2),"")</f>
        <v/>
      </c>
      <c r="L13" s="128" t="str">
        <f>IF(J13&gt;0,VLOOKUP(J13,Meldeformular!$A$10:$AG$109,3),"")</f>
        <v/>
      </c>
      <c r="M13" s="128" t="str">
        <f>IF(J13&gt;0,VLOOKUP(J13,Meldeformular!$A$10:$AG$109,6),"")</f>
        <v/>
      </c>
      <c r="O13" s="145"/>
    </row>
    <row r="14" spans="1:31" ht="15.75" thickBot="1" x14ac:dyDescent="0.3">
      <c r="B14" s="125">
        <v>6</v>
      </c>
      <c r="C14" s="126">
        <f t="array" ref="C14">LARGE((Meldeformular!$AD$10:$AD$109=$G$6)*Meldeformular!$A$10:$A$109,6)</f>
        <v>0</v>
      </c>
      <c r="D14" s="127" t="str">
        <f>IF(C14&gt;0,VLOOKUP(C14,Meldeformular!$A$10:$AG$109,2),"")</f>
        <v/>
      </c>
      <c r="E14" s="128" t="str">
        <f>IF(C14&gt;0,VLOOKUP(C14,Meldeformular!$A$10:$AG$109,3),"")</f>
        <v/>
      </c>
      <c r="F14" s="128" t="str">
        <f>IF(C14&gt;0,VLOOKUP(C14,Meldeformular!$A$10:$AG$109,6),"")</f>
        <v/>
      </c>
      <c r="I14" s="125">
        <v>6</v>
      </c>
      <c r="J14" s="126">
        <f t="array" ref="J14">LARGE((Meldeformular!$AD$10:$AD$109=O$6)*Meldeformular!$A$10:$A$109,6)</f>
        <v>0</v>
      </c>
      <c r="K14" s="127" t="str">
        <f>IF(J14&gt;0,VLOOKUP(J14,Meldeformular!$A$10:$AG$109,2),"")</f>
        <v/>
      </c>
      <c r="L14" s="128" t="str">
        <f>IF(J14&gt;0,VLOOKUP(J14,Meldeformular!$A$10:$AG$109,3),"")</f>
        <v/>
      </c>
      <c r="M14" s="128" t="str">
        <f>IF(J14&gt;0,VLOOKUP(J14,Meldeformular!$A$10:$AG$109,6),"")</f>
        <v/>
      </c>
      <c r="O14" s="145"/>
    </row>
    <row r="15" spans="1:31" ht="15.75" thickBot="1" x14ac:dyDescent="0.3">
      <c r="B15" s="125">
        <v>7</v>
      </c>
      <c r="C15" s="126">
        <f t="array" ref="C15">LARGE((Meldeformular!$AD$10:$AD$109=$G$6)*Meldeformular!$A$10:$A$109,7)</f>
        <v>0</v>
      </c>
      <c r="D15" s="127" t="str">
        <f>IF(C15&gt;0,VLOOKUP(C15,Meldeformular!$A$10:$AG$109,2),"")</f>
        <v/>
      </c>
      <c r="E15" s="128" t="str">
        <f>IF(C15&gt;0,VLOOKUP(C15,Meldeformular!$A$10:$AG$109,3),"")</f>
        <v/>
      </c>
      <c r="F15" s="128" t="str">
        <f>IF(C15&gt;0,VLOOKUP(C15,Meldeformular!$A$10:$AG$109,6),"")</f>
        <v/>
      </c>
      <c r="I15" s="125">
        <v>7</v>
      </c>
      <c r="J15" s="126">
        <f t="array" ref="J15">LARGE((Meldeformular!$AD$10:$AD$109=O$6)*Meldeformular!$A$10:$A$109,7)</f>
        <v>0</v>
      </c>
      <c r="K15" s="127" t="str">
        <f>IF(J15&gt;0,VLOOKUP(J15,Meldeformular!$A$10:$AG$109,2),"")</f>
        <v/>
      </c>
      <c r="L15" s="128" t="str">
        <f>IF(J15&gt;0,VLOOKUP(J15,Meldeformular!$A$10:$AG$109,3),"")</f>
        <v/>
      </c>
      <c r="M15" s="128" t="str">
        <f>IF(J15&gt;0,VLOOKUP(J15,Meldeformular!$A$10:$AG$109,6),"")</f>
        <v/>
      </c>
      <c r="O15" s="145"/>
    </row>
    <row r="16" spans="1:31" ht="15.75" thickBot="1" x14ac:dyDescent="0.3">
      <c r="B16" s="125">
        <v>8</v>
      </c>
      <c r="C16" s="126">
        <f t="array" ref="C16">LARGE((Meldeformular!$AD$10:$AD$109=$G$6)*Meldeformular!$A$10:$A$109,8)</f>
        <v>0</v>
      </c>
      <c r="D16" s="127" t="str">
        <f>IF(C16&gt;0,VLOOKUP(C16,Meldeformular!$A$10:$AG$109,2),"")</f>
        <v/>
      </c>
      <c r="E16" s="128" t="str">
        <f>IF(C16&gt;0,VLOOKUP(C16,Meldeformular!$A$10:$AG$109,3),"")</f>
        <v/>
      </c>
      <c r="F16" s="128" t="str">
        <f>IF(C16&gt;0,VLOOKUP(C16,Meldeformular!$A$10:$AG$109,6),"")</f>
        <v/>
      </c>
      <c r="I16" s="125">
        <v>8</v>
      </c>
      <c r="J16" s="126">
        <f t="array" ref="J16">LARGE((Meldeformular!$AD$10:$AD$109=O$6)*Meldeformular!$A$10:$A$109,8)</f>
        <v>0</v>
      </c>
      <c r="K16" s="127" t="str">
        <f>IF(J16&gt;0,VLOOKUP(J16,Meldeformular!$A$10:$AG$109,2),"")</f>
        <v/>
      </c>
      <c r="L16" s="128" t="str">
        <f>IF(J16&gt;0,VLOOKUP(J16,Meldeformular!$A$10:$AG$109,3),"")</f>
        <v/>
      </c>
      <c r="M16" s="128" t="str">
        <f>IF(J16&gt;0,VLOOKUP(J16,Meldeformular!$A$10:$AG$109,6),"")</f>
        <v/>
      </c>
      <c r="O16" s="145"/>
    </row>
    <row r="17" spans="2:15" ht="15.75" thickBot="1" x14ac:dyDescent="0.3">
      <c r="B17" s="125">
        <v>9</v>
      </c>
      <c r="C17" s="126">
        <f t="array" ref="C17">LARGE((Meldeformular!$AD$10:$AD$109=$G$6)*Meldeformular!$A$10:$A$109,9)</f>
        <v>0</v>
      </c>
      <c r="D17" s="127" t="str">
        <f>IF(C17&gt;0,VLOOKUP(C17,Meldeformular!$A$10:$AG$109,2),"")</f>
        <v/>
      </c>
      <c r="E17" s="128" t="str">
        <f>IF(C17&gt;0,VLOOKUP(C17,Meldeformular!$A$10:$AG$109,3),"")</f>
        <v/>
      </c>
      <c r="F17" s="128" t="str">
        <f>IF(C17&gt;0,VLOOKUP(C17,Meldeformular!$A$10:$AG$109,6),"")</f>
        <v/>
      </c>
      <c r="I17" s="125">
        <v>9</v>
      </c>
      <c r="J17" s="126">
        <f t="array" ref="J17">LARGE((Meldeformular!$AD$10:$AD$109=O$6)*Meldeformular!$A$10:$A$109,9)</f>
        <v>0</v>
      </c>
      <c r="K17" s="127" t="str">
        <f>IF(J17&gt;0,VLOOKUP(J17,Meldeformular!$A$10:$AG$109,2),"")</f>
        <v/>
      </c>
      <c r="L17" s="128" t="str">
        <f>IF(J17&gt;0,VLOOKUP(J17,Meldeformular!$A$10:$AG$109,3),"")</f>
        <v/>
      </c>
      <c r="M17" s="128" t="str">
        <f>IF(J17&gt;0,VLOOKUP(J17,Meldeformular!$A$10:$AG$109,6),"")</f>
        <v/>
      </c>
      <c r="O17" s="145"/>
    </row>
    <row r="18" spans="2:15" ht="15.75" thickBot="1" x14ac:dyDescent="0.3">
      <c r="B18" s="125">
        <v>10</v>
      </c>
      <c r="C18" s="126">
        <f t="array" ref="C18">LARGE((Meldeformular!$AD$10:$AD$109=$G$6)*Meldeformular!$A$10:$A$109,10)</f>
        <v>0</v>
      </c>
      <c r="D18" s="127" t="str">
        <f>IF(C18&gt;0,VLOOKUP(C18,Meldeformular!$A$10:$AG$109,2),"")</f>
        <v/>
      </c>
      <c r="E18" s="128" t="str">
        <f>IF(C18&gt;0,VLOOKUP(C18,Meldeformular!$A$10:$AG$109,3),"")</f>
        <v/>
      </c>
      <c r="F18" s="128" t="str">
        <f>IF(C18&gt;0,VLOOKUP(C18,Meldeformular!$A$10:$AG$109,6),"")</f>
        <v/>
      </c>
      <c r="I18" s="125">
        <v>10</v>
      </c>
      <c r="J18" s="126">
        <f t="array" ref="J18">LARGE((Meldeformular!$AD$10:$AD$109=O$6)*Meldeformular!$A$10:$A$109,10)</f>
        <v>0</v>
      </c>
      <c r="K18" s="127" t="str">
        <f>IF(J18&gt;0,VLOOKUP(J18,Meldeformular!$A$10:$AG$109,2),"")</f>
        <v/>
      </c>
      <c r="L18" s="128" t="str">
        <f>IF(J18&gt;0,VLOOKUP(J18,Meldeformular!$A$10:$AG$109,3),"")</f>
        <v/>
      </c>
      <c r="M18" s="128" t="str">
        <f>IF(J18&gt;0,VLOOKUP(J18,Meldeformular!$A$10:$AG$109,6),"")</f>
        <v/>
      </c>
      <c r="O18" s="145"/>
    </row>
    <row r="19" spans="2:15" ht="15.75" thickBot="1" x14ac:dyDescent="0.3">
      <c r="B19" s="125">
        <v>11</v>
      </c>
      <c r="C19" s="126">
        <f t="array" ref="C19">LARGE((Meldeformular!$AD$10:$AD$109=$G$6)*Meldeformular!$A$10:$A$109,11)</f>
        <v>0</v>
      </c>
      <c r="D19" s="127" t="str">
        <f>IF(C19&gt;0,VLOOKUP(C19,Meldeformular!$A$10:$AG$109,2),"")</f>
        <v/>
      </c>
      <c r="E19" s="128" t="str">
        <f>IF(C19&gt;0,VLOOKUP(C19,Meldeformular!$A$10:$AG$109,3),"")</f>
        <v/>
      </c>
      <c r="F19" s="128" t="str">
        <f>IF(C19&gt;0,VLOOKUP(C19,Meldeformular!$A$10:$AG$109,6),"")</f>
        <v/>
      </c>
      <c r="I19" s="125">
        <v>11</v>
      </c>
      <c r="J19" s="126">
        <f t="array" ref="J19">LARGE((Meldeformular!$AD$10:$AD$109=O$6)*Meldeformular!$A$10:$A$109,11)</f>
        <v>0</v>
      </c>
      <c r="K19" s="127" t="str">
        <f>IF(J19&gt;0,VLOOKUP(J19,Meldeformular!$A$10:$AG$109,2),"")</f>
        <v/>
      </c>
      <c r="L19" s="128" t="str">
        <f>IF(J19&gt;0,VLOOKUP(J19,Meldeformular!$A$10:$AG$109,3),"")</f>
        <v/>
      </c>
      <c r="M19" s="128" t="str">
        <f>IF(J19&gt;0,VLOOKUP(J19,Meldeformular!$A$10:$AG$109,6),"")</f>
        <v/>
      </c>
      <c r="O19" s="145"/>
    </row>
    <row r="20" spans="2:15" ht="15.75" thickBot="1" x14ac:dyDescent="0.3">
      <c r="B20" s="125">
        <v>12</v>
      </c>
      <c r="C20" s="126">
        <f t="array" ref="C20">LARGE((Meldeformular!$AD$10:$AD$109=$G$6)*Meldeformular!$A$10:$A$109,12)</f>
        <v>0</v>
      </c>
      <c r="D20" s="127" t="str">
        <f>IF(C20&gt;0,VLOOKUP(C20,Meldeformular!$A$10:$AG$109,2),"")</f>
        <v/>
      </c>
      <c r="E20" s="128" t="str">
        <f>IF(C20&gt;0,VLOOKUP(C20,Meldeformular!$A$10:$AG$109,3),"")</f>
        <v/>
      </c>
      <c r="F20" s="128" t="str">
        <f>IF(C20&gt;0,VLOOKUP(C20,Meldeformular!$A$10:$AG$109,6),"")</f>
        <v/>
      </c>
      <c r="I20" s="125">
        <v>12</v>
      </c>
      <c r="J20" s="126">
        <f t="array" ref="J20">LARGE((Meldeformular!$AD$10:$AD$109=O$6)*Meldeformular!$A$10:$A$109,12)</f>
        <v>0</v>
      </c>
      <c r="K20" s="127" t="str">
        <f>IF(J20&gt;0,VLOOKUP(J20,Meldeformular!$A$10:$AG$109,2),"")</f>
        <v/>
      </c>
      <c r="L20" s="128" t="str">
        <f>IF(J20&gt;0,VLOOKUP(J20,Meldeformular!$A$10:$AG$109,3),"")</f>
        <v/>
      </c>
      <c r="M20" s="128" t="str">
        <f>IF(J20&gt;0,VLOOKUP(J20,Meldeformular!$A$10:$AG$109,6),"")</f>
        <v/>
      </c>
      <c r="O20" s="145"/>
    </row>
    <row r="21" spans="2:15" ht="15.75" thickBot="1" x14ac:dyDescent="0.3">
      <c r="B21" s="125">
        <v>13</v>
      </c>
      <c r="C21" s="126">
        <f t="array" ref="C21">LARGE((Meldeformular!$AD$10:$AD$109=$G$6)*Meldeformular!$A$10:$A$109,13)</f>
        <v>0</v>
      </c>
      <c r="D21" s="127" t="str">
        <f>IF(C21&gt;0,VLOOKUP(C21,Meldeformular!$A$10:$AG$109,2),"")</f>
        <v/>
      </c>
      <c r="E21" s="128" t="str">
        <f>IF(C21&gt;0,VLOOKUP(C21,Meldeformular!$A$10:$AG$109,3),"")</f>
        <v/>
      </c>
      <c r="F21" s="128" t="str">
        <f>IF(C21&gt;0,VLOOKUP(C21,Meldeformular!$A$10:$AG$109,6),"")</f>
        <v/>
      </c>
      <c r="I21" s="125">
        <v>13</v>
      </c>
      <c r="J21" s="126">
        <f t="array" ref="J21">LARGE((Meldeformular!$AD$10:$AD$109=O$6)*Meldeformular!$A$10:$A$109,13)</f>
        <v>0</v>
      </c>
      <c r="K21" s="127" t="str">
        <f>IF(J21&gt;0,VLOOKUP(J21,Meldeformular!$A$10:$AG$109,2),"")</f>
        <v/>
      </c>
      <c r="L21" s="128" t="str">
        <f>IF(J21&gt;0,VLOOKUP(J21,Meldeformular!$A$10:$AG$109,3),"")</f>
        <v/>
      </c>
      <c r="M21" s="128" t="str">
        <f>IF(J21&gt;0,VLOOKUP(J21,Meldeformular!$A$10:$AG$109,6),"")</f>
        <v/>
      </c>
      <c r="O21" s="145"/>
    </row>
    <row r="22" spans="2:15" ht="15.75" thickBot="1" x14ac:dyDescent="0.3">
      <c r="B22" s="125">
        <v>14</v>
      </c>
      <c r="C22" s="126">
        <f t="array" ref="C22">LARGE((Meldeformular!$AD$10:$AD$109=$G$6)*Meldeformular!$A$10:$A$109,14)</f>
        <v>0</v>
      </c>
      <c r="D22" s="127" t="str">
        <f>IF(C22&gt;0,VLOOKUP(C22,Meldeformular!$A$10:$AG$109,2),"")</f>
        <v/>
      </c>
      <c r="E22" s="128" t="str">
        <f>IF(C22&gt;0,VLOOKUP(C22,Meldeformular!$A$10:$AG$109,3),"")</f>
        <v/>
      </c>
      <c r="F22" s="128" t="str">
        <f>IF(C22&gt;0,VLOOKUP(C22,Meldeformular!$A$10:$AG$109,6),"")</f>
        <v/>
      </c>
      <c r="I22" s="125">
        <v>14</v>
      </c>
      <c r="J22" s="126">
        <f t="array" ref="J22">LARGE((Meldeformular!$AD$10:$AD$109=O$6)*Meldeformular!$A$10:$A$109,14)</f>
        <v>0</v>
      </c>
      <c r="K22" s="127" t="str">
        <f>IF(J22&gt;0,VLOOKUP(J22,Meldeformular!$A$10:$AG$109,2),"")</f>
        <v/>
      </c>
      <c r="L22" s="128" t="str">
        <f>IF(J22&gt;0,VLOOKUP(J22,Meldeformular!$A$10:$AG$109,3),"")</f>
        <v/>
      </c>
      <c r="M22" s="128" t="str">
        <f>IF(J22&gt;0,VLOOKUP(J22,Meldeformular!$A$10:$AG$109,6),"")</f>
        <v/>
      </c>
      <c r="O22" s="145"/>
    </row>
    <row r="23" spans="2:15" ht="15.75" thickBot="1" x14ac:dyDescent="0.3">
      <c r="B23" s="125">
        <v>15</v>
      </c>
      <c r="C23" s="126">
        <f t="array" ref="C23">LARGE((Meldeformular!$AD$10:$AD$109=$G$6)*Meldeformular!$A$10:$A$109,15)</f>
        <v>0</v>
      </c>
      <c r="D23" s="127" t="str">
        <f>IF(C23&gt;0,VLOOKUP(C23,Meldeformular!$A$10:$AG$109,2),"")</f>
        <v/>
      </c>
      <c r="E23" s="128" t="str">
        <f>IF(C23&gt;0,VLOOKUP(C23,Meldeformular!$A$10:$AG$109,3),"")</f>
        <v/>
      </c>
      <c r="F23" s="128" t="str">
        <f>IF(C23&gt;0,VLOOKUP(C23,Meldeformular!$A$10:$AG$109,6),"")</f>
        <v/>
      </c>
      <c r="I23" s="125">
        <v>15</v>
      </c>
      <c r="J23" s="126">
        <f t="array" ref="J23">LARGE((Meldeformular!$AD$10:$AD$109=O$6)*Meldeformular!$A$10:$A$109,15)</f>
        <v>0</v>
      </c>
      <c r="K23" s="127" t="str">
        <f>IF(J23&gt;0,VLOOKUP(J23,Meldeformular!$A$10:$AG$109,2),"")</f>
        <v/>
      </c>
      <c r="L23" s="128" t="str">
        <f>IF(J23&gt;0,VLOOKUP(J23,Meldeformular!$A$10:$AG$109,3),"")</f>
        <v/>
      </c>
      <c r="M23" s="128" t="str">
        <f>IF(J23&gt;0,VLOOKUP(J23,Meldeformular!$A$10:$AG$109,6),"")</f>
        <v/>
      </c>
      <c r="O23" s="145"/>
    </row>
    <row r="24" spans="2:15" ht="15.75" thickBot="1" x14ac:dyDescent="0.3">
      <c r="B24" s="125">
        <v>16</v>
      </c>
      <c r="C24" s="126">
        <f t="array" ref="C24">LARGE((Meldeformular!$AD$10:$AD$109=$G$6)*Meldeformular!$A$10:$A$109,16)</f>
        <v>0</v>
      </c>
      <c r="D24" s="127" t="str">
        <f>IF(C24&gt;0,VLOOKUP(C24,Meldeformular!$A$10:$AG$109,2),"")</f>
        <v/>
      </c>
      <c r="E24" s="128" t="str">
        <f>IF(C24&gt;0,VLOOKUP(C24,Meldeformular!$A$10:$AG$109,3),"")</f>
        <v/>
      </c>
      <c r="F24" s="128" t="str">
        <f>IF(C24&gt;0,VLOOKUP(C24,Meldeformular!$A$10:$AG$109,6),"")</f>
        <v/>
      </c>
      <c r="I24" s="146">
        <v>16</v>
      </c>
      <c r="J24" s="147">
        <f t="array" ref="J24">LARGE((Meldeformular!$AD$10:$AD$109=O$6)*Meldeformular!$A$10:$A$109,16)</f>
        <v>0</v>
      </c>
      <c r="K24" s="127" t="str">
        <f>IF(J24&gt;0,VLOOKUP(J24,Meldeformular!$A$10:$AG$109,2),"")</f>
        <v/>
      </c>
      <c r="L24" s="128" t="str">
        <f>IF(J24&gt;0,VLOOKUP(J24,Meldeformular!$A$10:$AG$109,3),"")</f>
        <v/>
      </c>
      <c r="M24" s="128" t="str">
        <f>IF(J24&gt;0,VLOOKUP(J24,Meldeformular!$A$10:$AG$109,6),"")</f>
        <v/>
      </c>
      <c r="O24" s="145"/>
    </row>
    <row r="25" spans="2:15" ht="15.75" thickBot="1" x14ac:dyDescent="0.3">
      <c r="B25" s="125">
        <v>17</v>
      </c>
      <c r="C25" s="126">
        <f t="array" ref="C25">LARGE((Meldeformular!$AD$10:$AD$109=$G$6)*Meldeformular!$A$10:$A$109,17)</f>
        <v>0</v>
      </c>
      <c r="D25" s="127" t="str">
        <f>IF(C25&gt;0,VLOOKUP(C25,Meldeformular!$A$10:$AG$109,2),"")</f>
        <v/>
      </c>
      <c r="E25" s="128" t="str">
        <f>IF(C25&gt;0,VLOOKUP(C25,Meldeformular!$A$10:$AG$109,3),"")</f>
        <v/>
      </c>
      <c r="F25" s="128" t="str">
        <f>IF(C25&gt;0,VLOOKUP(C25,Meldeformular!$A$10:$AG$109,6),"")</f>
        <v/>
      </c>
      <c r="I25" s="125">
        <v>17</v>
      </c>
      <c r="J25" s="126">
        <f t="array" ref="J25">LARGE((Meldeformular!$AD$10:$AD$109=O$6)*Meldeformular!$A$10:$A$109,17)</f>
        <v>0</v>
      </c>
      <c r="K25" s="127" t="str">
        <f>IF(J25&gt;0,VLOOKUP(J25,Meldeformular!$A$10:$AG$109,2),"")</f>
        <v/>
      </c>
      <c r="L25" s="128" t="str">
        <f>IF(J25&gt;0,VLOOKUP(J25,Meldeformular!$A$10:$AG$109,3),"")</f>
        <v/>
      </c>
      <c r="M25" s="128" t="str">
        <f>IF(J25&gt;0,VLOOKUP(J25,Meldeformular!$A$10:$AG$109,6),"")</f>
        <v/>
      </c>
      <c r="O25" s="145"/>
    </row>
    <row r="26" spans="2:15" ht="15.75" thickBot="1" x14ac:dyDescent="0.3">
      <c r="B26" s="125">
        <v>18</v>
      </c>
      <c r="C26" s="126">
        <f t="array" ref="C26">LARGE((Meldeformular!$AD$10:$AD$109=$G$6)*Meldeformular!$A$10:$A$109,18)</f>
        <v>0</v>
      </c>
      <c r="D26" s="127" t="str">
        <f>IF(C26&gt;0,VLOOKUP(C26,Meldeformular!$A$10:$AG$109,2),"")</f>
        <v/>
      </c>
      <c r="E26" s="128" t="str">
        <f>IF(C26&gt;0,VLOOKUP(C26,Meldeformular!$A$10:$AG$109,3),"")</f>
        <v/>
      </c>
      <c r="F26" s="128" t="str">
        <f>IF(C26&gt;0,VLOOKUP(C26,Meldeformular!$A$10:$AG$109,6),"")</f>
        <v/>
      </c>
      <c r="I26" s="125">
        <v>18</v>
      </c>
      <c r="J26" s="126">
        <f t="array" ref="J26">LARGE((Meldeformular!$AD$10:$AD$109=O$6)*Meldeformular!$A$10:$A$109,18)</f>
        <v>0</v>
      </c>
      <c r="K26" s="127" t="str">
        <f>IF(J26&gt;0,VLOOKUP(J26,Meldeformular!$A$10:$AG$109,2),"")</f>
        <v/>
      </c>
      <c r="L26" s="128" t="str">
        <f>IF(J26&gt;0,VLOOKUP(J26,Meldeformular!$A$10:$AG$109,3),"")</f>
        <v/>
      </c>
      <c r="M26" s="128" t="str">
        <f>IF(J26&gt;0,VLOOKUP(J26,Meldeformular!$A$10:$AG$109,6),"")</f>
        <v/>
      </c>
      <c r="O26" s="145"/>
    </row>
    <row r="27" spans="2:15" ht="15.75" thickBot="1" x14ac:dyDescent="0.3">
      <c r="B27" s="125">
        <v>19</v>
      </c>
      <c r="C27" s="126">
        <f t="array" ref="C27">LARGE((Meldeformular!$AD$10:$AD$109=$G$6)*Meldeformular!$A$10:$A$109,19)</f>
        <v>0</v>
      </c>
      <c r="D27" s="127" t="str">
        <f>IF(C27&gt;0,VLOOKUP(C27,Meldeformular!$A$10:$AG$109,2),"")</f>
        <v/>
      </c>
      <c r="E27" s="128" t="str">
        <f>IF(C27&gt;0,VLOOKUP(C27,Meldeformular!$A$10:$AG$109,3),"")</f>
        <v/>
      </c>
      <c r="F27" s="128" t="str">
        <f>IF(C27&gt;0,VLOOKUP(C27,Meldeformular!$A$10:$AG$109,6),"")</f>
        <v/>
      </c>
      <c r="I27" s="125">
        <v>19</v>
      </c>
      <c r="J27" s="126">
        <f t="array" ref="J27">LARGE((Meldeformular!$AD$10:$AD$109=O$6)*Meldeformular!$A$10:$A$109,19)</f>
        <v>0</v>
      </c>
      <c r="K27" s="127" t="str">
        <f>IF(J27&gt;0,VLOOKUP(J27,Meldeformular!$A$10:$AG$109,2),"")</f>
        <v/>
      </c>
      <c r="L27" s="128" t="str">
        <f>IF(J27&gt;0,VLOOKUP(J27,Meldeformular!$A$10:$AG$109,3),"")</f>
        <v/>
      </c>
      <c r="M27" s="128" t="str">
        <f>IF(J27&gt;0,VLOOKUP(J27,Meldeformular!$A$10:$AG$109,6),"")</f>
        <v/>
      </c>
      <c r="O27" s="145"/>
    </row>
    <row r="28" spans="2:15" ht="15.75" thickBot="1" x14ac:dyDescent="0.3">
      <c r="B28" s="125">
        <v>20</v>
      </c>
      <c r="C28" s="126">
        <f t="array" ref="C28">LARGE((Meldeformular!$AD$10:$AD$109=$G$6)*Meldeformular!$A$10:$A$109,20)</f>
        <v>0</v>
      </c>
      <c r="D28" s="127" t="str">
        <f>IF(C28&gt;0,VLOOKUP(C28,Meldeformular!$A$10:$AG$109,2),"")</f>
        <v/>
      </c>
      <c r="E28" s="128" t="str">
        <f>IF(C28&gt;0,VLOOKUP(C28,Meldeformular!$A$10:$AG$109,3),"")</f>
        <v/>
      </c>
      <c r="F28" s="128" t="str">
        <f>IF(C28&gt;0,VLOOKUP(C28,Meldeformular!$A$10:$AG$109,6),"")</f>
        <v/>
      </c>
      <c r="I28" s="125">
        <v>20</v>
      </c>
      <c r="J28" s="126">
        <f t="array" ref="J28">LARGE((Meldeformular!$AD$10:$AD$109=O$6)*Meldeformular!$A$10:$A$109,20)</f>
        <v>0</v>
      </c>
      <c r="K28" s="127" t="str">
        <f>IF(J28&gt;0,VLOOKUP(J28,Meldeformular!$A$10:$AG$109,2),"")</f>
        <v/>
      </c>
      <c r="L28" s="128" t="str">
        <f>IF(J28&gt;0,VLOOKUP(J28,Meldeformular!$A$10:$AG$109,3),"")</f>
        <v/>
      </c>
      <c r="M28" s="128" t="str">
        <f>IF(J28&gt;0,VLOOKUP(J28,Meldeformular!$A$10:$AG$109,6),"")</f>
        <v/>
      </c>
      <c r="O28" s="145"/>
    </row>
    <row r="29" spans="2:15" ht="15.75" thickBot="1" x14ac:dyDescent="0.3">
      <c r="B29" s="125">
        <v>21</v>
      </c>
      <c r="C29" s="126">
        <f t="array" ref="C29">LARGE((Meldeformular!$AD$10:$AD$109=$G$6)*Meldeformular!$A$10:$A$109,21)</f>
        <v>0</v>
      </c>
      <c r="D29" s="127" t="str">
        <f>IF(C29&gt;0,VLOOKUP(C29,Meldeformular!$A$10:$AG$109,2),"")</f>
        <v/>
      </c>
      <c r="E29" s="128" t="str">
        <f>IF(C29&gt;0,VLOOKUP(C29,Meldeformular!$A$10:$AG$109,3),"")</f>
        <v/>
      </c>
      <c r="F29" s="128" t="str">
        <f>IF(C29&gt;0,VLOOKUP(C29,Meldeformular!$A$10:$AG$109,6),"")</f>
        <v/>
      </c>
      <c r="I29" s="125">
        <v>21</v>
      </c>
      <c r="J29" s="126">
        <f t="array" ref="J29">LARGE((Meldeformular!$AD$10:$AD$109=O$6)*Meldeformular!$A$10:$A$109,21)</f>
        <v>0</v>
      </c>
      <c r="K29" s="127" t="str">
        <f>IF(J29&gt;0,VLOOKUP(J29,Meldeformular!$A$10:$AG$109,2),"")</f>
        <v/>
      </c>
      <c r="L29" s="128" t="str">
        <f>IF(J29&gt;0,VLOOKUP(J29,Meldeformular!$A$10:$AG$109,3),"")</f>
        <v/>
      </c>
      <c r="M29" s="128" t="str">
        <f>IF(J29&gt;0,VLOOKUP(J29,Meldeformular!$A$10:$AG$109,6),"")</f>
        <v/>
      </c>
      <c r="O29" s="145"/>
    </row>
    <row r="30" spans="2:15" ht="15.75" thickBot="1" x14ac:dyDescent="0.3">
      <c r="B30" s="125">
        <v>22</v>
      </c>
      <c r="C30" s="126">
        <f t="array" ref="C30">LARGE((Meldeformular!$AD$10:$AD$109=$G$6)*Meldeformular!$A$10:$A$109,22)</f>
        <v>0</v>
      </c>
      <c r="D30" s="148" t="str">
        <f>IF(C30&gt;0,VLOOKUP(C30,Meldeformular!$A$10:$AG$109,2),"")</f>
        <v/>
      </c>
      <c r="E30" s="149" t="str">
        <f>IF(C30&gt;0,VLOOKUP(C30,Meldeformular!$A$10:$AG$109,3),"")</f>
        <v/>
      </c>
      <c r="F30" s="149" t="str">
        <f>IF(C30&gt;0,VLOOKUP(C30,Meldeformular!$A$10:$AG$109,6),"")</f>
        <v/>
      </c>
      <c r="I30" s="125">
        <v>22</v>
      </c>
      <c r="J30" s="126">
        <f t="array" ref="J30">LARGE((Meldeformular!$AD$10:$AD$109=O$6)*Meldeformular!$A$10:$A$109,22)</f>
        <v>0</v>
      </c>
      <c r="K30" s="148" t="str">
        <f>IF(J30&gt;0,VLOOKUP(J30,Meldeformular!$A$10:$AG$109,2),"")</f>
        <v/>
      </c>
      <c r="L30" s="149" t="str">
        <f>IF(J30&gt;0,VLOOKUP(J30,Meldeformular!$A$10:$AG$109,3),"")</f>
        <v/>
      </c>
      <c r="M30" s="149" t="str">
        <f>IF(J30&gt;0,VLOOKUP(J30,Meldeformular!$A$10:$AG$109,6),"")</f>
        <v/>
      </c>
      <c r="O30" s="145"/>
    </row>
    <row r="31" spans="2:15" ht="15.75" thickBot="1" x14ac:dyDescent="0.3"/>
    <row r="32" spans="2:15" ht="16.5" thickBot="1" x14ac:dyDescent="0.3">
      <c r="B32" s="216" t="s">
        <v>62</v>
      </c>
      <c r="C32" s="217"/>
      <c r="D32" s="217"/>
      <c r="E32" s="217"/>
      <c r="F32" s="217"/>
      <c r="G32" s="114">
        <v>3</v>
      </c>
      <c r="I32" s="216" t="s">
        <v>62</v>
      </c>
      <c r="J32" s="217"/>
      <c r="K32" s="217"/>
      <c r="L32" s="217"/>
      <c r="M32" s="217"/>
      <c r="O32" s="114">
        <v>4</v>
      </c>
    </row>
    <row r="33" spans="1:15" ht="15.75" thickBot="1" x14ac:dyDescent="0.3">
      <c r="A33">
        <v>3</v>
      </c>
      <c r="B33" s="134" t="s">
        <v>164</v>
      </c>
      <c r="C33" s="213" t="s">
        <v>190</v>
      </c>
      <c r="D33" s="214"/>
      <c r="E33" s="214"/>
      <c r="F33" s="214"/>
      <c r="H33" s="117">
        <v>4</v>
      </c>
      <c r="I33" s="134" t="s">
        <v>164</v>
      </c>
      <c r="J33" s="213" t="s">
        <v>191</v>
      </c>
      <c r="K33" s="214"/>
      <c r="L33" s="214"/>
      <c r="M33" s="214"/>
      <c r="O33" s="145"/>
    </row>
    <row r="34" spans="1:15" ht="15.75" thickBot="1" x14ac:dyDescent="0.3">
      <c r="B34" s="118" t="s">
        <v>139</v>
      </c>
      <c r="C34" s="126"/>
      <c r="D34" s="137" t="s">
        <v>35</v>
      </c>
      <c r="E34" s="138" t="s">
        <v>36</v>
      </c>
      <c r="F34" s="138" t="s">
        <v>39</v>
      </c>
      <c r="I34" s="118" t="s">
        <v>139</v>
      </c>
      <c r="J34" s="126"/>
      <c r="K34" s="137" t="s">
        <v>35</v>
      </c>
      <c r="L34" s="138" t="s">
        <v>36</v>
      </c>
      <c r="M34" s="138" t="s">
        <v>39</v>
      </c>
      <c r="O34" s="145"/>
    </row>
    <row r="35" spans="1:15" ht="15.75" thickBot="1" x14ac:dyDescent="0.3">
      <c r="B35" s="125">
        <v>1</v>
      </c>
      <c r="C35" s="126">
        <f t="array" ref="C35">LARGE((Meldeformular!$AD$10:$AD$109=G$32)*Meldeformular!$A$10:$A$109,1)</f>
        <v>0</v>
      </c>
      <c r="D35" s="141" t="str">
        <f>IF(C35&gt;0,VLOOKUP(C35,Meldeformular!$A$10:$AG$109,2),"")</f>
        <v/>
      </c>
      <c r="E35" s="142" t="str">
        <f>IF(C35&gt;0,VLOOKUP(C35,Meldeformular!$A$10:$AG$109,3),"")</f>
        <v/>
      </c>
      <c r="F35" s="142" t="str">
        <f>IF(C35&gt;0,VLOOKUP(C35,Meldeformular!$A$10:$AG$109,6),"")</f>
        <v/>
      </c>
      <c r="I35" s="125">
        <v>1</v>
      </c>
      <c r="J35" s="126">
        <f t="array" ref="J35">LARGE((Meldeformular!$AD$10:$AD$109=O$32)*Meldeformular!$A$10:$A$109,1)</f>
        <v>0</v>
      </c>
      <c r="K35" s="150" t="str">
        <f>IF(J35&gt;0,VLOOKUP(J35,Meldeformular!$A$10:$AG$109,2),"")</f>
        <v/>
      </c>
      <c r="L35" s="142" t="str">
        <f>IF(J35&gt;0,VLOOKUP(J35,Meldeformular!$A$10:$AG$109,3),"")</f>
        <v/>
      </c>
      <c r="M35" s="142" t="str">
        <f>IF(J35&gt;0,VLOOKUP(J35,Meldeformular!$A$10:$AG$109,6),"")</f>
        <v/>
      </c>
      <c r="O35" s="145"/>
    </row>
    <row r="36" spans="1:15" ht="15.75" thickBot="1" x14ac:dyDescent="0.3">
      <c r="B36" s="125">
        <v>2</v>
      </c>
      <c r="C36" s="126">
        <f t="array" ref="C36">LARGE((Meldeformular!$AD$10:$AD$109=$G$32)*Meldeformular!$A$10:$A$109,2)</f>
        <v>0</v>
      </c>
      <c r="D36" s="127" t="str">
        <f>IF(C36&gt;0,VLOOKUP(C36,Meldeformular!$A$10:$AG$109,2),"")</f>
        <v/>
      </c>
      <c r="E36" s="128" t="str">
        <f>IF(C36&gt;0,VLOOKUP(C36,Meldeformular!$A$10:$AG$109,3),"")</f>
        <v/>
      </c>
      <c r="F36" s="128" t="str">
        <f>IF(C36&gt;0,VLOOKUP(C36,Meldeformular!$A$10:$AG$109,6),"")</f>
        <v/>
      </c>
      <c r="I36" s="125">
        <v>2</v>
      </c>
      <c r="J36" s="126">
        <f t="array" ref="J36">LARGE((Meldeformular!$AD$10:$AD$109=O$32)*Meldeformular!$A$10:$A$109,2)</f>
        <v>0</v>
      </c>
      <c r="K36" s="151" t="str">
        <f>IF(J36&gt;0,VLOOKUP(J36,Meldeformular!$A$10:$AG$109,2),"")</f>
        <v/>
      </c>
      <c r="L36" s="128" t="str">
        <f>IF(J36&gt;0,VLOOKUP(J36,Meldeformular!$A$10:$AG$109,3),"")</f>
        <v/>
      </c>
      <c r="M36" s="128" t="str">
        <f>IF(J36&gt;0,VLOOKUP(J36,Meldeformular!$A$10:$AG$109,6),"")</f>
        <v/>
      </c>
      <c r="O36" s="145"/>
    </row>
    <row r="37" spans="1:15" ht="15.75" thickBot="1" x14ac:dyDescent="0.3">
      <c r="B37" s="125">
        <v>3</v>
      </c>
      <c r="C37" s="126">
        <f t="array" ref="C37">LARGE((Meldeformular!$AD$10:$AD$109=$G$32)*Meldeformular!$A$10:$A$109,3)</f>
        <v>0</v>
      </c>
      <c r="D37" s="127" t="str">
        <f>IF(C37&gt;0,VLOOKUP(C37,Meldeformular!$A$10:$AG$109,2),"")</f>
        <v/>
      </c>
      <c r="E37" s="128" t="str">
        <f>IF(C37&gt;0,VLOOKUP(C37,Meldeformular!$A$10:$AG$109,3),"")</f>
        <v/>
      </c>
      <c r="F37" s="128" t="str">
        <f>IF(C37&gt;0,VLOOKUP(C37,Meldeformular!$A$10:$AG$109,6),"")</f>
        <v/>
      </c>
      <c r="I37" s="125">
        <v>3</v>
      </c>
      <c r="J37" s="126">
        <f t="array" ref="J37">LARGE((Meldeformular!$AD$10:$AD$109=O$32)*Meldeformular!$A$10:$A$109,3)</f>
        <v>0</v>
      </c>
      <c r="K37" s="151" t="str">
        <f>IF(J37&gt;0,VLOOKUP(J37,Meldeformular!$A$10:$AG$109,2),"")</f>
        <v/>
      </c>
      <c r="L37" s="128" t="str">
        <f>IF(J37&gt;0,VLOOKUP(J37,Meldeformular!$A$10:$AG$109,3),"")</f>
        <v/>
      </c>
      <c r="M37" s="128" t="str">
        <f>IF(J37&gt;0,VLOOKUP(J37,Meldeformular!$A$10:$AG$109,6),"")</f>
        <v/>
      </c>
      <c r="O37" s="145"/>
    </row>
    <row r="38" spans="1:15" ht="15.75" thickBot="1" x14ac:dyDescent="0.3">
      <c r="B38" s="125">
        <v>4</v>
      </c>
      <c r="C38" s="126">
        <f t="array" ref="C38">LARGE((Meldeformular!$AD$10:$AD$109=$G$32)*Meldeformular!$A$10:$A$109,4)</f>
        <v>0</v>
      </c>
      <c r="D38" s="127" t="str">
        <f>IF(C38&gt;0,VLOOKUP(C38,Meldeformular!$A$10:$AG$109,2),"")</f>
        <v/>
      </c>
      <c r="E38" s="128" t="str">
        <f>IF(C38&gt;0,VLOOKUP(C38,Meldeformular!$A$10:$AG$109,3),"")</f>
        <v/>
      </c>
      <c r="F38" s="128" t="str">
        <f>IF(C38&gt;0,VLOOKUP(C38,Meldeformular!$A$10:$AG$109,6),"")</f>
        <v/>
      </c>
      <c r="I38" s="125">
        <v>4</v>
      </c>
      <c r="J38" s="126">
        <f t="array" ref="J38">LARGE((Meldeformular!$AD$10:$AD$109=O$32)*Meldeformular!$A$10:$A$109,4)</f>
        <v>0</v>
      </c>
      <c r="K38" s="151" t="str">
        <f>IF(J38&gt;0,VLOOKUP(J38,Meldeformular!$A$10:$AG$109,2),"")</f>
        <v/>
      </c>
      <c r="L38" s="128" t="str">
        <f>IF(J38&gt;0,VLOOKUP(J38,Meldeformular!$A$10:$AG$109,3),"")</f>
        <v/>
      </c>
      <c r="M38" s="128" t="str">
        <f>IF(J38&gt;0,VLOOKUP(J38,Meldeformular!$A$10:$AG$109,6),"")</f>
        <v/>
      </c>
      <c r="O38" s="145"/>
    </row>
    <row r="39" spans="1:15" ht="15.75" thickBot="1" x14ac:dyDescent="0.3">
      <c r="B39" s="125">
        <v>5</v>
      </c>
      <c r="C39" s="126">
        <f t="array" ref="C39">LARGE((Meldeformular!$AD$10:$AD$109=$G$32)*Meldeformular!$A$10:$A$109,5)</f>
        <v>0</v>
      </c>
      <c r="D39" s="127" t="str">
        <f>IF(C39&gt;0,VLOOKUP(C39,Meldeformular!$A$10:$AG$109,2),"")</f>
        <v/>
      </c>
      <c r="E39" s="128" t="str">
        <f>IF(C39&gt;0,VLOOKUP(C39,Meldeformular!$A$10:$AG$109,3),"")</f>
        <v/>
      </c>
      <c r="F39" s="128" t="str">
        <f>IF(C39&gt;0,VLOOKUP(C39,Meldeformular!$A$10:$AG$109,6),"")</f>
        <v/>
      </c>
      <c r="I39" s="125">
        <v>5</v>
      </c>
      <c r="J39" s="126">
        <f t="array" ref="J39">LARGE((Meldeformular!$AD$10:$AD$109=O$32)*Meldeformular!$A$10:$A$109,5)</f>
        <v>0</v>
      </c>
      <c r="K39" s="151" t="str">
        <f>IF(J39&gt;0,VLOOKUP(J39,Meldeformular!$A$10:$AG$109,2),"")</f>
        <v/>
      </c>
      <c r="L39" s="128" t="str">
        <f>IF(J39&gt;0,VLOOKUP(J39,Meldeformular!$A$10:$AG$109,3),"")</f>
        <v/>
      </c>
      <c r="M39" s="128" t="str">
        <f>IF(J39&gt;0,VLOOKUP(J39,Meldeformular!$A$10:$AG$109,6),"")</f>
        <v/>
      </c>
      <c r="O39" s="145"/>
    </row>
    <row r="40" spans="1:15" ht="15.75" thickBot="1" x14ac:dyDescent="0.3">
      <c r="B40" s="125">
        <v>6</v>
      </c>
      <c r="C40" s="126">
        <f t="array" ref="C40">LARGE((Meldeformular!$AD$10:$AD$109=$G$32)*Meldeformular!$A$10:$A$109,6)</f>
        <v>0</v>
      </c>
      <c r="D40" s="127" t="str">
        <f>IF(C40&gt;0,VLOOKUP(C40,Meldeformular!$A$10:$AG$109,2),"")</f>
        <v/>
      </c>
      <c r="E40" s="128" t="str">
        <f>IF(C40&gt;0,VLOOKUP(C40,Meldeformular!$A$10:$AG$109,3),"")</f>
        <v/>
      </c>
      <c r="F40" s="128" t="str">
        <f>IF(C40&gt;0,VLOOKUP(C40,Meldeformular!$A$10:$AG$109,6),"")</f>
        <v/>
      </c>
      <c r="I40" s="125">
        <v>6</v>
      </c>
      <c r="J40" s="126">
        <f t="array" ref="J40">LARGE((Meldeformular!$AD$10:$AD$109=O$32)*Meldeformular!$A$10:$A$109,6)</f>
        <v>0</v>
      </c>
      <c r="K40" s="151" t="str">
        <f>IF(J40&gt;0,VLOOKUP(J40,Meldeformular!$A$10:$AG$109,2),"")</f>
        <v/>
      </c>
      <c r="L40" s="128" t="str">
        <f>IF(J40&gt;0,VLOOKUP(J40,Meldeformular!$A$10:$AG$109,3),"")</f>
        <v/>
      </c>
      <c r="M40" s="128" t="str">
        <f>IF(J40&gt;0,VLOOKUP(J40,Meldeformular!$A$10:$AG$109,6),"")</f>
        <v/>
      </c>
      <c r="O40" s="145"/>
    </row>
    <row r="41" spans="1:15" ht="15.75" thickBot="1" x14ac:dyDescent="0.3">
      <c r="B41" s="125">
        <v>7</v>
      </c>
      <c r="C41" s="126">
        <f t="array" ref="C41">LARGE((Meldeformular!$AD$10:$AD$109=$G$32)*Meldeformular!$A$10:$A$109,7)</f>
        <v>0</v>
      </c>
      <c r="D41" s="127" t="str">
        <f>IF(C41&gt;0,VLOOKUP(C41,Meldeformular!$A$10:$AG$109,2),"")</f>
        <v/>
      </c>
      <c r="E41" s="128" t="str">
        <f>IF(C41&gt;0,VLOOKUP(C41,Meldeformular!$A$10:$AG$109,3),"")</f>
        <v/>
      </c>
      <c r="F41" s="128" t="str">
        <f>IF(C41&gt;0,VLOOKUP(C41,Meldeformular!$A$10:$AG$109,6),"")</f>
        <v/>
      </c>
      <c r="I41" s="125">
        <v>7</v>
      </c>
      <c r="J41" s="126">
        <f t="array" ref="J41">LARGE((Meldeformular!$AD$10:$AD$109=O$32)*Meldeformular!$A$10:$A$109,7)</f>
        <v>0</v>
      </c>
      <c r="K41" s="151" t="str">
        <f>IF(J41&gt;0,VLOOKUP(J41,Meldeformular!$A$10:$AG$109,2),"")</f>
        <v/>
      </c>
      <c r="L41" s="128" t="str">
        <f>IF(J41&gt;0,VLOOKUP(J41,Meldeformular!$A$10:$AG$109,3),"")</f>
        <v/>
      </c>
      <c r="M41" s="128" t="str">
        <f>IF(J41&gt;0,VLOOKUP(J41,Meldeformular!$A$10:$AG$109,6),"")</f>
        <v/>
      </c>
      <c r="O41" s="145"/>
    </row>
    <row r="42" spans="1:15" ht="15.75" thickBot="1" x14ac:dyDescent="0.3">
      <c r="B42" s="125">
        <v>8</v>
      </c>
      <c r="C42" s="126">
        <f t="array" ref="C42">LARGE((Meldeformular!$AD$10:$AD$109=$G$32)*Meldeformular!$A$10:$A$109,8)</f>
        <v>0</v>
      </c>
      <c r="D42" s="127" t="str">
        <f>IF(C42&gt;0,VLOOKUP(C42,Meldeformular!$A$10:$AG$109,2),"")</f>
        <v/>
      </c>
      <c r="E42" s="128" t="str">
        <f>IF(C42&gt;0,VLOOKUP(C42,Meldeformular!$A$10:$AG$109,3),"")</f>
        <v/>
      </c>
      <c r="F42" s="128" t="str">
        <f>IF(C42&gt;0,VLOOKUP(C42,Meldeformular!$A$10:$AG$109,6),"")</f>
        <v/>
      </c>
      <c r="I42" s="125">
        <v>8</v>
      </c>
      <c r="J42" s="126">
        <f t="array" ref="J42">LARGE((Meldeformular!$AD$10:$AD$109=O$32)*Meldeformular!$A$10:$A$109,8)</f>
        <v>0</v>
      </c>
      <c r="K42" s="151" t="str">
        <f>IF(J42&gt;0,VLOOKUP(J42,Meldeformular!$A$10:$AG$109,2),"")</f>
        <v/>
      </c>
      <c r="L42" s="128" t="str">
        <f>IF(J42&gt;0,VLOOKUP(J42,Meldeformular!$A$10:$AG$109,3),"")</f>
        <v/>
      </c>
      <c r="M42" s="128" t="str">
        <f>IF(J42&gt;0,VLOOKUP(J42,Meldeformular!$A$10:$AG$109,6),"")</f>
        <v/>
      </c>
      <c r="O42" s="145"/>
    </row>
    <row r="43" spans="1:15" ht="15.75" thickBot="1" x14ac:dyDescent="0.3">
      <c r="B43" s="125">
        <v>9</v>
      </c>
      <c r="C43" s="126">
        <f t="array" ref="C43">LARGE((Meldeformular!$AD$10:$AD$109=$G$32)*Meldeformular!$A$10:$A$109,9)</f>
        <v>0</v>
      </c>
      <c r="D43" s="127" t="str">
        <f>IF(C43&gt;0,VLOOKUP(C43,Meldeformular!$A$10:$AG$109,2),"")</f>
        <v/>
      </c>
      <c r="E43" s="128" t="str">
        <f>IF(C43&gt;0,VLOOKUP(C43,Meldeformular!$A$10:$AG$109,3),"")</f>
        <v/>
      </c>
      <c r="F43" s="128" t="str">
        <f>IF(C43&gt;0,VLOOKUP(C43,Meldeformular!$A$10:$AG$109,6),"")</f>
        <v/>
      </c>
      <c r="I43" s="125">
        <v>9</v>
      </c>
      <c r="J43" s="126">
        <f t="array" ref="J43">LARGE((Meldeformular!$AD$10:$AD$109=O$32)*Meldeformular!$A$10:$A$109,9)</f>
        <v>0</v>
      </c>
      <c r="K43" s="151" t="str">
        <f>IF(J43&gt;0,VLOOKUP(J43,Meldeformular!$A$10:$AG$109,2),"")</f>
        <v/>
      </c>
      <c r="L43" s="128" t="str">
        <f>IF(J43&gt;0,VLOOKUP(J43,Meldeformular!$A$10:$AG$109,3),"")</f>
        <v/>
      </c>
      <c r="M43" s="128" t="str">
        <f>IF(J43&gt;0,VLOOKUP(J43,Meldeformular!$A$10:$AG$109,6),"")</f>
        <v/>
      </c>
      <c r="O43" s="145"/>
    </row>
    <row r="44" spans="1:15" ht="15.75" thickBot="1" x14ac:dyDescent="0.3">
      <c r="B44" s="125">
        <v>10</v>
      </c>
      <c r="C44" s="126">
        <f t="array" ref="C44">LARGE((Meldeformular!$AD$10:$AD$109=$G$32)*Meldeformular!$A$10:$A$109,10)</f>
        <v>0</v>
      </c>
      <c r="D44" s="127" t="str">
        <f>IF(C44&gt;0,VLOOKUP(C44,Meldeformular!$A$10:$AG$109,2),"")</f>
        <v/>
      </c>
      <c r="E44" s="128" t="str">
        <f>IF(C44&gt;0,VLOOKUP(C44,Meldeformular!$A$10:$AG$109,3),"")</f>
        <v/>
      </c>
      <c r="F44" s="128" t="str">
        <f>IF(C44&gt;0,VLOOKUP(C44,Meldeformular!$A$10:$AG$109,6),"")</f>
        <v/>
      </c>
      <c r="I44" s="125">
        <v>10</v>
      </c>
      <c r="J44" s="126">
        <f t="array" ref="J44">LARGE((Meldeformular!$AD$10:$AD$109=O$32)*Meldeformular!$A$10:$A$109,10)</f>
        <v>0</v>
      </c>
      <c r="K44" s="151" t="str">
        <f>IF(J44&gt;0,VLOOKUP(J44,Meldeformular!$A$10:$AG$109,2),"")</f>
        <v/>
      </c>
      <c r="L44" s="128" t="str">
        <f>IF(J44&gt;0,VLOOKUP(J44,Meldeformular!$A$10:$AG$109,3),"")</f>
        <v/>
      </c>
      <c r="M44" s="128" t="str">
        <f>IF(J44&gt;0,VLOOKUP(J44,Meldeformular!$A$10:$AG$109,6),"")</f>
        <v/>
      </c>
      <c r="O44" s="145"/>
    </row>
    <row r="45" spans="1:15" ht="15.75" thickBot="1" x14ac:dyDescent="0.3">
      <c r="B45" s="125">
        <v>11</v>
      </c>
      <c r="C45" s="126">
        <f t="array" ref="C45">LARGE((Meldeformular!$AD$10:$AD$109=$G$32)*Meldeformular!$A$10:$A$109,11)</f>
        <v>0</v>
      </c>
      <c r="D45" s="127" t="str">
        <f>IF(C45&gt;0,VLOOKUP(C45,Meldeformular!$A$10:$AG$109,2),"")</f>
        <v/>
      </c>
      <c r="E45" s="128" t="str">
        <f>IF(C45&gt;0,VLOOKUP(C45,Meldeformular!$A$10:$AG$109,3),"")</f>
        <v/>
      </c>
      <c r="F45" s="128" t="str">
        <f>IF(C45&gt;0,VLOOKUP(C45,Meldeformular!$A$10:$AG$109,6),"")</f>
        <v/>
      </c>
      <c r="I45" s="125">
        <v>11</v>
      </c>
      <c r="J45" s="126">
        <f t="array" ref="J45">LARGE((Meldeformular!$AD$10:$AD$109=O$32)*Meldeformular!$A$10:$A$109,11)</f>
        <v>0</v>
      </c>
      <c r="K45" s="151" t="str">
        <f>IF(J45&gt;0,VLOOKUP(J45,Meldeformular!$A$10:$AG$109,2),"")</f>
        <v/>
      </c>
      <c r="L45" s="128" t="str">
        <f>IF(J45&gt;0,VLOOKUP(J45,Meldeformular!$A$10:$AG$109,3),"")</f>
        <v/>
      </c>
      <c r="M45" s="128" t="str">
        <f>IF(J45&gt;0,VLOOKUP(J45,Meldeformular!$A$10:$AG$109,6),"")</f>
        <v/>
      </c>
      <c r="O45" s="145"/>
    </row>
    <row r="46" spans="1:15" ht="15.75" thickBot="1" x14ac:dyDescent="0.3">
      <c r="B46" s="125">
        <v>12</v>
      </c>
      <c r="C46" s="126">
        <f t="array" ref="C46">LARGE((Meldeformular!$AD$10:$AD$109=$G$32)*Meldeformular!$A$10:$A$109,12)</f>
        <v>0</v>
      </c>
      <c r="D46" s="127" t="str">
        <f>IF(C46&gt;0,VLOOKUP(C46,Meldeformular!$A$10:$AG$109,2),"")</f>
        <v/>
      </c>
      <c r="E46" s="128" t="str">
        <f>IF(C46&gt;0,VLOOKUP(C46,Meldeformular!$A$10:$AG$109,3),"")</f>
        <v/>
      </c>
      <c r="F46" s="128" t="str">
        <f>IF(C46&gt;0,VLOOKUP(C46,Meldeformular!$A$10:$AG$109,6),"")</f>
        <v/>
      </c>
      <c r="I46" s="125">
        <v>12</v>
      </c>
      <c r="J46" s="126">
        <f t="array" ref="J46">LARGE((Meldeformular!$AD$10:$AD$109=O$32)*Meldeformular!$A$10:$A$109,12)</f>
        <v>0</v>
      </c>
      <c r="K46" s="151" t="str">
        <f>IF(J46&gt;0,VLOOKUP(J46,Meldeformular!$A$10:$AG$109,2),"")</f>
        <v/>
      </c>
      <c r="L46" s="128" t="str">
        <f>IF(J46&gt;0,VLOOKUP(J46,Meldeformular!$A$10:$AG$109,3),"")</f>
        <v/>
      </c>
      <c r="M46" s="128" t="str">
        <f>IF(J46&gt;0,VLOOKUP(J46,Meldeformular!$A$10:$AG$109,6),"")</f>
        <v/>
      </c>
      <c r="O46" s="145"/>
    </row>
    <row r="47" spans="1:15" ht="15.75" thickBot="1" x14ac:dyDescent="0.3">
      <c r="B47" s="125">
        <v>13</v>
      </c>
      <c r="C47" s="126">
        <f t="array" ref="C47">LARGE((Meldeformular!$AD$10:$AD$109=$G$32)*Meldeformular!$A$10:$A$109,13)</f>
        <v>0</v>
      </c>
      <c r="D47" s="127" t="str">
        <f>IF(C47&gt;0,VLOOKUP(C47,Meldeformular!$A$10:$AG$109,2),"")</f>
        <v/>
      </c>
      <c r="E47" s="128" t="str">
        <f>IF(C47&gt;0,VLOOKUP(C47,Meldeformular!$A$10:$AG$109,3),"")</f>
        <v/>
      </c>
      <c r="F47" s="128" t="str">
        <f>IF(C47&gt;0,VLOOKUP(C47,Meldeformular!$A$10:$AG$109,6),"")</f>
        <v/>
      </c>
      <c r="I47" s="125">
        <v>13</v>
      </c>
      <c r="J47" s="126">
        <f t="array" ref="J47">LARGE((Meldeformular!$AD$10:$AD$109=O$32)*Meldeformular!$A$10:$A$109,13)</f>
        <v>0</v>
      </c>
      <c r="K47" s="151" t="str">
        <f>IF(J47&gt;0,VLOOKUP(J47,Meldeformular!$A$10:$AG$109,2),"")</f>
        <v/>
      </c>
      <c r="L47" s="128" t="str">
        <f>IF(J47&gt;0,VLOOKUP(J47,Meldeformular!$A$10:$AG$109,3),"")</f>
        <v/>
      </c>
      <c r="M47" s="128" t="str">
        <f>IF(J47&gt;0,VLOOKUP(J47,Meldeformular!$A$10:$AG$109,6),"")</f>
        <v/>
      </c>
      <c r="O47" s="145"/>
    </row>
    <row r="48" spans="1:15" ht="15.75" thickBot="1" x14ac:dyDescent="0.3">
      <c r="B48" s="125">
        <v>14</v>
      </c>
      <c r="C48" s="126">
        <f t="array" ref="C48">LARGE((Meldeformular!$AD$10:$AD$109=$G$32)*Meldeformular!$A$10:$A$109,14)</f>
        <v>0</v>
      </c>
      <c r="D48" s="127" t="str">
        <f>IF(C48&gt;0,VLOOKUP(C48,Meldeformular!$A$10:$AG$109,2),"")</f>
        <v/>
      </c>
      <c r="E48" s="128" t="str">
        <f>IF(C48&gt;0,VLOOKUP(C48,Meldeformular!$A$10:$AG$109,3),"")</f>
        <v/>
      </c>
      <c r="F48" s="128" t="str">
        <f>IF(C48&gt;0,VLOOKUP(C48,Meldeformular!$A$10:$AG$109,6),"")</f>
        <v/>
      </c>
      <c r="I48" s="125">
        <v>14</v>
      </c>
      <c r="J48" s="126">
        <f t="array" ref="J48">LARGE((Meldeformular!$AD$10:$AD$109=O$32)*Meldeformular!$A$10:$A$109,14)</f>
        <v>0</v>
      </c>
      <c r="K48" s="151" t="str">
        <f>IF(J48&gt;0,VLOOKUP(J48,Meldeformular!$A$10:$AG$109,2),"")</f>
        <v/>
      </c>
      <c r="L48" s="128" t="str">
        <f>IF(J48&gt;0,VLOOKUP(J48,Meldeformular!$A$10:$AG$109,3),"")</f>
        <v/>
      </c>
      <c r="M48" s="128" t="str">
        <f>IF(J48&gt;0,VLOOKUP(J48,Meldeformular!$A$10:$AG$109,6),"")</f>
        <v/>
      </c>
      <c r="O48" s="145"/>
    </row>
    <row r="49" spans="2:15" ht="15.75" thickBot="1" x14ac:dyDescent="0.3">
      <c r="B49" s="125">
        <v>15</v>
      </c>
      <c r="C49" s="126">
        <f t="array" ref="C49">LARGE((Meldeformular!$AD$10:$AD$109=$G$32)*Meldeformular!$A$10:$A$109,15)</f>
        <v>0</v>
      </c>
      <c r="D49" s="127" t="str">
        <f>IF(C49&gt;0,VLOOKUP(C49,Meldeformular!$A$10:$AG$109,2),"")</f>
        <v/>
      </c>
      <c r="E49" s="128" t="str">
        <f>IF(C49&gt;0,VLOOKUP(C49,Meldeformular!$A$10:$AG$109,3),"")</f>
        <v/>
      </c>
      <c r="F49" s="128" t="str">
        <f>IF(C49&gt;0,VLOOKUP(C49,Meldeformular!$A$10:$AG$109,6),"")</f>
        <v/>
      </c>
      <c r="I49" s="125">
        <v>15</v>
      </c>
      <c r="J49" s="126">
        <f t="array" ref="J49">LARGE((Meldeformular!$AD$10:$AD$109=O$32)*Meldeformular!$A$10:$A$109,15)</f>
        <v>0</v>
      </c>
      <c r="K49" s="151" t="str">
        <f>IF(J49&gt;0,VLOOKUP(J49,Meldeformular!$A$10:$AG$109,2),"")</f>
        <v/>
      </c>
      <c r="L49" s="128" t="str">
        <f>IF(J49&gt;0,VLOOKUP(J49,Meldeformular!$A$10:$AG$109,3),"")</f>
        <v/>
      </c>
      <c r="M49" s="128" t="str">
        <f>IF(J49&gt;0,VLOOKUP(J49,Meldeformular!$A$10:$AG$109,6),"")</f>
        <v/>
      </c>
      <c r="O49" s="145"/>
    </row>
    <row r="50" spans="2:15" ht="15.75" thickBot="1" x14ac:dyDescent="0.3">
      <c r="B50" s="125">
        <v>16</v>
      </c>
      <c r="C50" s="126">
        <f t="array" ref="C50">LARGE((Meldeformular!$AD$10:$AD$109=$G$32)*Meldeformular!$A$10:$A$109,16)</f>
        <v>0</v>
      </c>
      <c r="D50" s="127" t="str">
        <f>IF(C50&gt;0,VLOOKUP(C50,Meldeformular!$A$10:$AG$109,2),"")</f>
        <v/>
      </c>
      <c r="E50" s="128" t="str">
        <f>IF(C50&gt;0,VLOOKUP(C50,Meldeformular!$A$10:$AG$109,3),"")</f>
        <v/>
      </c>
      <c r="F50" s="128" t="str">
        <f>IF(C50&gt;0,VLOOKUP(C50,Meldeformular!$A$10:$AG$109,6),"")</f>
        <v/>
      </c>
      <c r="I50" s="125">
        <v>16</v>
      </c>
      <c r="J50" s="126">
        <f t="array" ref="J50">LARGE((Meldeformular!$AD$10:$AD$109=O$32)*Meldeformular!$A$10:$A$109,16)</f>
        <v>0</v>
      </c>
      <c r="K50" s="151" t="str">
        <f>IF(J50&gt;0,VLOOKUP(J50,Meldeformular!$A$10:$AG$109,2),"")</f>
        <v/>
      </c>
      <c r="L50" s="128" t="str">
        <f>IF(J50&gt;0,VLOOKUP(J50,Meldeformular!$A$10:$AG$109,3),"")</f>
        <v/>
      </c>
      <c r="M50" s="128" t="str">
        <f>IF(J50&gt;0,VLOOKUP(J50,Meldeformular!$A$10:$AG$109,6),"")</f>
        <v/>
      </c>
      <c r="O50" s="145"/>
    </row>
    <row r="51" spans="2:15" ht="15.75" thickBot="1" x14ac:dyDescent="0.3">
      <c r="B51" s="125">
        <v>17</v>
      </c>
      <c r="C51" s="126">
        <f t="array" ref="C51">LARGE((Meldeformular!$AD$10:$AD$109=$G$32)*Meldeformular!$A$10:$A$109,17)</f>
        <v>0</v>
      </c>
      <c r="D51" s="127" t="str">
        <f>IF(C51&gt;0,VLOOKUP(C51,Meldeformular!$A$10:$AG$109,2),"")</f>
        <v/>
      </c>
      <c r="E51" s="128" t="str">
        <f>IF(C51&gt;0,VLOOKUP(C51,Meldeformular!$A$10:$AG$109,3),"")</f>
        <v/>
      </c>
      <c r="F51" s="128" t="str">
        <f>IF(C51&gt;0,VLOOKUP(C51,Meldeformular!$A$10:$AG$109,6),"")</f>
        <v/>
      </c>
      <c r="I51" s="125">
        <v>17</v>
      </c>
      <c r="J51" s="126">
        <f t="array" ref="J51">LARGE((Meldeformular!$AD$10:$AD$109=O$32)*Meldeformular!$A$10:$A$109,17)</f>
        <v>0</v>
      </c>
      <c r="K51" s="151" t="str">
        <f>IF(J51&gt;0,VLOOKUP(J51,Meldeformular!$A$10:$AG$109,2),"")</f>
        <v/>
      </c>
      <c r="L51" s="128" t="str">
        <f>IF(J51&gt;0,VLOOKUP(J51,Meldeformular!$A$10:$AG$109,3),"")</f>
        <v/>
      </c>
      <c r="M51" s="128" t="str">
        <f>IF(J51&gt;0,VLOOKUP(J51,Meldeformular!$A$10:$AG$109,6),"")</f>
        <v/>
      </c>
      <c r="O51" s="145"/>
    </row>
    <row r="52" spans="2:15" ht="15.75" thickBot="1" x14ac:dyDescent="0.3">
      <c r="B52" s="125">
        <v>18</v>
      </c>
      <c r="C52" s="126">
        <f t="array" ref="C52">LARGE((Meldeformular!$AD$10:$AD$109=$G$32)*Meldeformular!$A$10:$A$109,18)</f>
        <v>0</v>
      </c>
      <c r="D52" s="127" t="str">
        <f>IF(C52&gt;0,VLOOKUP(C52,Meldeformular!$A$10:$AG$109,2),"")</f>
        <v/>
      </c>
      <c r="E52" s="128" t="str">
        <f>IF(C52&gt;0,VLOOKUP(C52,Meldeformular!$A$10:$AG$109,3),"")</f>
        <v/>
      </c>
      <c r="F52" s="128" t="str">
        <f>IF(C52&gt;0,VLOOKUP(C52,Meldeformular!$A$10:$AG$109,6),"")</f>
        <v/>
      </c>
      <c r="I52" s="125">
        <v>18</v>
      </c>
      <c r="J52" s="126">
        <f t="array" ref="J52">LARGE((Meldeformular!$AD$10:$AD$109=O$32)*Meldeformular!$A$10:$A$109,18)</f>
        <v>0</v>
      </c>
      <c r="K52" s="151" t="str">
        <f>IF(J52&gt;0,VLOOKUP(J52,Meldeformular!$A$10:$AG$109,2),"")</f>
        <v/>
      </c>
      <c r="L52" s="128" t="str">
        <f>IF(J52&gt;0,VLOOKUP(J52,Meldeformular!$A$10:$AG$109,3),"")</f>
        <v/>
      </c>
      <c r="M52" s="128" t="str">
        <f>IF(J52&gt;0,VLOOKUP(J52,Meldeformular!$A$10:$AG$109,6),"")</f>
        <v/>
      </c>
      <c r="O52" s="145"/>
    </row>
    <row r="53" spans="2:15" ht="15.75" thickBot="1" x14ac:dyDescent="0.3">
      <c r="B53" s="146">
        <v>19</v>
      </c>
      <c r="C53" s="147">
        <f t="array" ref="C53">LARGE((Meldeformular!$AD$10:$AD$109=$G$32)*Meldeformular!$A$10:$A$109,19)</f>
        <v>0</v>
      </c>
      <c r="D53" s="127" t="str">
        <f>IF(C53&gt;0,VLOOKUP(C53,Meldeformular!$A$10:$AG$109,2),"")</f>
        <v/>
      </c>
      <c r="E53" s="128" t="str">
        <f>IF(C53&gt;0,VLOOKUP(C53,Meldeformular!$A$10:$AG$109,3),"")</f>
        <v/>
      </c>
      <c r="F53" s="128" t="str">
        <f>IF(C53&gt;0,VLOOKUP(C53,Meldeformular!$A$10:$AG$109,6),"")</f>
        <v/>
      </c>
      <c r="I53" s="125">
        <v>19</v>
      </c>
      <c r="J53" s="126">
        <f t="array" ref="J53">LARGE((Meldeformular!$AD$10:$AD$109=O$32)*Meldeformular!$A$10:$A$109,19)</f>
        <v>0</v>
      </c>
      <c r="K53" s="151" t="str">
        <f>IF(J53&gt;0,VLOOKUP(J53,Meldeformular!$A$10:$AG$109,2),"")</f>
        <v/>
      </c>
      <c r="L53" s="128" t="str">
        <f>IF(J53&gt;0,VLOOKUP(J53,Meldeformular!$A$10:$AG$109,3),"")</f>
        <v/>
      </c>
      <c r="M53" s="128" t="str">
        <f>IF(J53&gt;0,VLOOKUP(J53,Meldeformular!$A$10:$AG$109,6),"")</f>
        <v/>
      </c>
      <c r="O53" s="145"/>
    </row>
    <row r="54" spans="2:15" ht="15.75" thickBot="1" x14ac:dyDescent="0.3">
      <c r="B54" s="125">
        <v>20</v>
      </c>
      <c r="C54" s="126">
        <f t="array" ref="C54">LARGE((Meldeformular!$AD$10:$AD$109=$G$32)*Meldeformular!$A$10:$A$109,20)</f>
        <v>0</v>
      </c>
      <c r="D54" s="127" t="str">
        <f>IF(C54&gt;0,VLOOKUP(C54,Meldeformular!$A$10:$AG$109,2),"")</f>
        <v/>
      </c>
      <c r="E54" s="128" t="str">
        <f>IF(C54&gt;0,VLOOKUP(C54,Meldeformular!$A$10:$AG$109,3),"")</f>
        <v/>
      </c>
      <c r="F54" s="128" t="str">
        <f>IF(C54&gt;0,VLOOKUP(C54,Meldeformular!$A$10:$AG$109,6),"")</f>
        <v/>
      </c>
      <c r="I54" s="125">
        <v>20</v>
      </c>
      <c r="J54" s="126">
        <f t="array" ref="J54">LARGE((Meldeformular!$AD$10:$AD$109=O$32)*Meldeformular!$A$10:$A$109,20)</f>
        <v>0</v>
      </c>
      <c r="K54" s="151" t="str">
        <f>IF(J54&gt;0,VLOOKUP(J54,Meldeformular!$A$10:$AG$109,2),"")</f>
        <v/>
      </c>
      <c r="L54" s="128" t="str">
        <f>IF(J54&gt;0,VLOOKUP(J54,Meldeformular!$A$10:$AG$109,3),"")</f>
        <v/>
      </c>
      <c r="M54" s="128" t="str">
        <f>IF(J54&gt;0,VLOOKUP(J54,Meldeformular!$A$10:$AG$109,6),"")</f>
        <v/>
      </c>
      <c r="O54" s="145"/>
    </row>
    <row r="55" spans="2:15" ht="15.75" thickBot="1" x14ac:dyDescent="0.3">
      <c r="B55" s="125">
        <v>21</v>
      </c>
      <c r="C55" s="126">
        <f t="array" ref="C55">LARGE((Meldeformular!$AD$10:$AD$109=$G$32)*Meldeformular!$A$10:$A$109,21)</f>
        <v>0</v>
      </c>
      <c r="D55" s="127" t="str">
        <f>IF(C55&gt;0,VLOOKUP(C55,Meldeformular!$A$10:$AG$109,2),"")</f>
        <v/>
      </c>
      <c r="E55" s="128" t="str">
        <f>IF(C55&gt;0,VLOOKUP(C55,Meldeformular!$A$10:$AG$109,3),"")</f>
        <v/>
      </c>
      <c r="F55" s="128" t="str">
        <f>IF(C55&gt;0,VLOOKUP(C55,Meldeformular!$A$10:$AG$109,6),"")</f>
        <v/>
      </c>
      <c r="I55" s="125">
        <v>21</v>
      </c>
      <c r="J55" s="126">
        <f t="array" ref="J55">LARGE((Meldeformular!$AD$10:$AD$109=O$32)*Meldeformular!$A$10:$A$109,21)</f>
        <v>0</v>
      </c>
      <c r="K55" s="151" t="str">
        <f>IF(J55&gt;0,VLOOKUP(J55,Meldeformular!$A$10:$AG$109,2),"")</f>
        <v/>
      </c>
      <c r="L55" s="128" t="str">
        <f>IF(J55&gt;0,VLOOKUP(J55,Meldeformular!$A$10:$AG$109,3),"")</f>
        <v/>
      </c>
      <c r="M55" s="128" t="str">
        <f>IF(J55&gt;0,VLOOKUP(J55,Meldeformular!$A$10:$AG$109,6),"")</f>
        <v/>
      </c>
      <c r="O55" s="145"/>
    </row>
    <row r="56" spans="2:15" ht="15.75" thickBot="1" x14ac:dyDescent="0.3">
      <c r="B56" s="125">
        <v>22</v>
      </c>
      <c r="C56" s="126">
        <f t="array" ref="C56">LARGE((Meldeformular!$AD$10:$AD$109=$G$32)*Meldeformular!$A$10:$A$109,22)</f>
        <v>0</v>
      </c>
      <c r="D56" s="148" t="str">
        <f>IF(C56&gt;0,VLOOKUP(C56,Meldeformular!$A$10:$AG$109,2),"")</f>
        <v/>
      </c>
      <c r="E56" s="149" t="str">
        <f>IF(C56&gt;0,VLOOKUP(C56,Meldeformular!$A$10:$AG$109,3),"")</f>
        <v/>
      </c>
      <c r="F56" s="149" t="str">
        <f>IF(C56&gt;0,VLOOKUP(C56,Meldeformular!$A$10:$AG$109,6),"")</f>
        <v/>
      </c>
      <c r="I56" s="125">
        <v>22</v>
      </c>
      <c r="J56" s="126">
        <f t="array" ref="J56">LARGE((Meldeformular!$AD$10:$AD$109=O$32)*Meldeformular!$A$10:$A$109,22)</f>
        <v>0</v>
      </c>
      <c r="K56" s="152" t="str">
        <f>IF(J56&gt;0,VLOOKUP(J56,Meldeformular!$A$10:$AG$109,2),"")</f>
        <v/>
      </c>
      <c r="L56" s="149" t="str">
        <f>IF(J56&gt;0,VLOOKUP(J56,Meldeformular!$A$10:$AG$109,3),"")</f>
        <v/>
      </c>
      <c r="M56" s="149" t="str">
        <f>IF(J56&gt;0,VLOOKUP(J56,Meldeformular!$A$10:$AG$109,6),"")</f>
        <v/>
      </c>
      <c r="O56" s="145"/>
    </row>
  </sheetData>
  <sheetProtection algorithmName="SHA-512" hashValue="f9dHqGsD0whp1YhRJLNm30SuDm3HKTd5xOtZSJnBYdYcyytcZ+mgP37jb+IQmdPPZ5msju7c68Ffj+nFhl/L9A==" saltValue="RzRLp5sceDQa1SUhX3cbvQ==" spinCount="100000" sheet="1" selectLockedCells="1"/>
  <mergeCells count="11">
    <mergeCell ref="B32:F32"/>
    <mergeCell ref="I32:M32"/>
    <mergeCell ref="C33:F33"/>
    <mergeCell ref="J33:M33"/>
    <mergeCell ref="B1:M1"/>
    <mergeCell ref="B2:M2"/>
    <mergeCell ref="D4:K4"/>
    <mergeCell ref="B6:F6"/>
    <mergeCell ref="I6:M6"/>
    <mergeCell ref="C7:F7"/>
    <mergeCell ref="J7:M7"/>
  </mergeCells>
  <dataValidations count="1">
    <dataValidation showDropDown="1" showInputMessage="1" showErrorMessage="1" sqref="C9:F30 J9:M30 C35:F56 J35:M56" xr:uid="{00000000-0002-0000-0900-000000000000}"/>
  </dataValidation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Footer>&amp;LBenjamin Fischer&amp;Ctechnik.einrad@gmail.com&amp;R&amp;A / 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6"/>
  <sheetViews>
    <sheetView workbookViewId="0">
      <selection activeCell="D25" sqref="D25"/>
    </sheetView>
  </sheetViews>
  <sheetFormatPr baseColWidth="10" defaultColWidth="10.85546875" defaultRowHeight="15" x14ac:dyDescent="0.2"/>
  <cols>
    <col min="1" max="1" width="7.7109375" style="153" customWidth="1"/>
    <col min="2" max="2" width="10.85546875" style="153"/>
    <col min="3" max="3" width="22" style="153" customWidth="1"/>
    <col min="4" max="4" width="10.140625" style="153" customWidth="1"/>
    <col min="5" max="5" width="2.42578125" style="153" customWidth="1"/>
    <col min="6" max="6" width="8.42578125" style="153" customWidth="1"/>
    <col min="7" max="7" width="16.42578125" style="153" customWidth="1"/>
    <col min="8" max="8" width="13.42578125" style="153" customWidth="1"/>
    <col min="9" max="16384" width="10.85546875" style="153"/>
  </cols>
  <sheetData>
    <row r="1" spans="1:22" s="113" customFormat="1" ht="38.1" customHeight="1" x14ac:dyDescent="0.5">
      <c r="A1" s="178" t="str">
        <f>'allg. Daten'!A1</f>
        <v>Württembergische Meisterschaft und Edelweiß-Cup</v>
      </c>
      <c r="B1" s="178"/>
      <c r="C1" s="178"/>
      <c r="D1" s="178"/>
      <c r="E1" s="178"/>
      <c r="F1" s="178"/>
      <c r="G1" s="178"/>
      <c r="H1" s="178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33"/>
      <c r="V1" s="115"/>
    </row>
    <row r="2" spans="1:22" s="113" customFormat="1" ht="38.1" customHeight="1" x14ac:dyDescent="0.4">
      <c r="A2" s="207">
        <f>'allg. Daten'!B2</f>
        <v>45402</v>
      </c>
      <c r="B2" s="207"/>
      <c r="C2" s="207"/>
      <c r="D2" s="207"/>
      <c r="E2" s="207"/>
      <c r="F2" s="207"/>
      <c r="G2" s="207"/>
      <c r="H2" s="207"/>
      <c r="I2"/>
      <c r="J2"/>
      <c r="K2"/>
      <c r="L2"/>
      <c r="M2"/>
      <c r="N2"/>
      <c r="O2"/>
      <c r="P2"/>
      <c r="Q2"/>
      <c r="R2"/>
      <c r="S2"/>
      <c r="T2"/>
      <c r="U2"/>
    </row>
    <row r="3" spans="1:22" customFormat="1" ht="20.100000000000001" customHeight="1" x14ac:dyDescent="0.25"/>
    <row r="4" spans="1:22" ht="25.5" x14ac:dyDescent="0.35">
      <c r="B4" s="154" t="s">
        <v>28</v>
      </c>
      <c r="C4" s="222" t="str">
        <f>'allg. Daten'!C6</f>
        <v>Vereinsname</v>
      </c>
      <c r="D4" s="223"/>
      <c r="E4" s="223"/>
      <c r="F4" s="223"/>
      <c r="G4" s="223"/>
      <c r="H4" s="223"/>
    </row>
    <row r="5" spans="1:22" ht="15.75" thickBot="1" x14ac:dyDescent="0.25"/>
    <row r="6" spans="1:22" ht="16.5" thickBot="1" x14ac:dyDescent="0.3">
      <c r="B6" s="224" t="s">
        <v>165</v>
      </c>
      <c r="C6" s="224"/>
      <c r="D6" s="220" t="str">
        <f>'allg. Daten'!C7</f>
        <v>Name, Vorname</v>
      </c>
      <c r="E6" s="220"/>
      <c r="F6" s="220"/>
      <c r="G6" s="220"/>
      <c r="H6" s="221"/>
    </row>
    <row r="7" spans="1:22" ht="16.5" thickBot="1" x14ac:dyDescent="0.3">
      <c r="C7" s="156" t="s">
        <v>5</v>
      </c>
      <c r="D7" s="220" t="str">
        <f>'allg. Daten'!C8</f>
        <v>Straße</v>
      </c>
      <c r="E7" s="220"/>
      <c r="F7" s="220"/>
      <c r="G7" s="220"/>
      <c r="H7" s="221"/>
    </row>
    <row r="8" spans="1:22" ht="16.5" thickBot="1" x14ac:dyDescent="0.3">
      <c r="C8" s="155" t="s">
        <v>8</v>
      </c>
      <c r="D8" s="220" t="str">
        <f>'allg. Daten'!C9&amp;" "&amp;'allg. Daten'!C10</f>
        <v>Postleitzahl Ort</v>
      </c>
      <c r="E8" s="220"/>
      <c r="F8" s="220"/>
      <c r="G8" s="220"/>
      <c r="H8" s="221"/>
    </row>
    <row r="9" spans="1:22" ht="16.5" thickBot="1" x14ac:dyDescent="0.3">
      <c r="C9" s="155" t="s">
        <v>166</v>
      </c>
      <c r="D9" s="220" t="str">
        <f>'allg. Daten'!C11</f>
        <v>Email-Adresse</v>
      </c>
      <c r="E9" s="220"/>
      <c r="F9" s="220"/>
      <c r="G9" s="220"/>
      <c r="H9" s="221"/>
    </row>
    <row r="10" spans="1:22" ht="16.5" thickBot="1" x14ac:dyDescent="0.3">
      <c r="C10" s="155" t="s">
        <v>11</v>
      </c>
      <c r="D10" s="225" t="str">
        <f>'allg. Daten'!C12</f>
        <v>Telefon</v>
      </c>
      <c r="E10" s="225"/>
      <c r="F10" s="225"/>
      <c r="G10" s="225"/>
      <c r="H10" s="221"/>
    </row>
    <row r="11" spans="1:22" ht="16.5" thickBot="1" x14ac:dyDescent="0.3">
      <c r="C11" s="155" t="s">
        <v>12</v>
      </c>
      <c r="D11" s="226" t="str">
        <f>'allg. Daten'!C13</f>
        <v>Handy</v>
      </c>
      <c r="E11" s="227"/>
      <c r="F11" s="227"/>
      <c r="G11" s="227"/>
      <c r="H11" s="228"/>
    </row>
    <row r="13" spans="1:22" ht="15.75" thickBot="1" x14ac:dyDescent="0.25"/>
    <row r="14" spans="1:22" ht="39.75" customHeight="1" thickBot="1" x14ac:dyDescent="0.25">
      <c r="D14" s="157"/>
      <c r="E14" s="157"/>
      <c r="F14" s="157"/>
      <c r="G14" s="158" t="s">
        <v>167</v>
      </c>
    </row>
    <row r="15" spans="1:22" ht="17.45" customHeight="1" thickBot="1" x14ac:dyDescent="0.35">
      <c r="B15" s="229" t="s">
        <v>168</v>
      </c>
      <c r="C15" s="230"/>
      <c r="D15" s="231"/>
      <c r="E15" s="232"/>
      <c r="F15" s="233"/>
      <c r="G15" s="159">
        <f>SUM(Meldeformular!AE10:AE109)+Hockey!F32</f>
        <v>0</v>
      </c>
    </row>
    <row r="16" spans="1:22" ht="17.45" customHeight="1" x14ac:dyDescent="0.3">
      <c r="B16" s="160"/>
      <c r="C16" s="160"/>
      <c r="D16" s="161"/>
      <c r="E16" s="162"/>
      <c r="F16" s="162"/>
      <c r="G16" s="163"/>
    </row>
    <row r="17" spans="2:10" ht="17.45" customHeight="1" x14ac:dyDescent="0.3">
      <c r="B17" s="160"/>
      <c r="C17" s="160"/>
      <c r="D17" s="161"/>
      <c r="E17" s="162"/>
      <c r="F17" s="162"/>
      <c r="G17" s="163"/>
    </row>
    <row r="18" spans="2:10" ht="17.45" customHeight="1" x14ac:dyDescent="0.3">
      <c r="B18" s="160"/>
      <c r="C18" s="160"/>
      <c r="D18" s="161"/>
      <c r="E18" s="162"/>
      <c r="F18" s="162"/>
      <c r="G18" s="163"/>
    </row>
    <row r="19" spans="2:10" ht="17.45" customHeight="1" x14ac:dyDescent="0.2"/>
    <row r="20" spans="2:10" ht="17.45" customHeight="1" x14ac:dyDescent="0.25">
      <c r="B20" s="234" t="s">
        <v>169</v>
      </c>
      <c r="C20" s="234"/>
      <c r="D20" s="235" t="s">
        <v>185</v>
      </c>
      <c r="E20" s="235"/>
      <c r="F20" s="235"/>
      <c r="G20" s="235"/>
      <c r="H20" s="235"/>
    </row>
    <row r="21" spans="2:10" ht="17.45" customHeight="1" x14ac:dyDescent="0.25">
      <c r="D21" s="235" t="s">
        <v>186</v>
      </c>
      <c r="E21" s="235"/>
      <c r="F21" s="235"/>
      <c r="G21" s="235"/>
      <c r="H21" s="235"/>
    </row>
    <row r="22" spans="2:10" s="161" customFormat="1" ht="20.100000000000001" customHeight="1" x14ac:dyDescent="0.3">
      <c r="B22" s="153"/>
      <c r="C22" s="153"/>
      <c r="D22" s="160" t="s">
        <v>170</v>
      </c>
      <c r="E22" s="236" t="s">
        <v>187</v>
      </c>
      <c r="F22" s="236"/>
      <c r="G22" s="236"/>
      <c r="H22" s="236"/>
    </row>
    <row r="23" spans="2:10" s="161" customFormat="1" ht="20.100000000000001" customHeight="1" x14ac:dyDescent="0.3">
      <c r="B23" s="153"/>
      <c r="C23" s="153"/>
      <c r="H23" s="162"/>
    </row>
    <row r="24" spans="2:10" ht="18" x14ac:dyDescent="0.25">
      <c r="B24" s="234" t="s">
        <v>171</v>
      </c>
      <c r="C24" s="234"/>
      <c r="D24" s="237" t="str">
        <f>"WUEM2024 " &amp; C4</f>
        <v>WUEM2024 Vereinsname</v>
      </c>
      <c r="E24" s="237"/>
      <c r="F24" s="237"/>
      <c r="G24" s="237"/>
      <c r="H24" s="237"/>
      <c r="I24" s="237"/>
      <c r="J24" s="237"/>
    </row>
    <row r="25" spans="2:10" ht="18" x14ac:dyDescent="0.25">
      <c r="D25" s="161"/>
      <c r="E25" s="161"/>
      <c r="F25" s="161"/>
      <c r="G25" s="161"/>
      <c r="H25" s="161"/>
    </row>
    <row r="26" spans="2:10" ht="18" x14ac:dyDescent="0.25">
      <c r="H26" s="161"/>
    </row>
  </sheetData>
  <sheetProtection algorithmName="SHA-512" hashValue="RbsXkv9DEhtvpzkUiBBpk0cpdtAAppEp7bJjW+RHQt6QU5NspwcbGJEMbJ/UbJ1NtEOruE1l0wO3PrCIFd3NeA==" saltValue="37dNFR0TB9wKIg/h5H7c5A==" spinCount="100000" sheet="1" selectLockedCells="1"/>
  <mergeCells count="17">
    <mergeCell ref="B20:C20"/>
    <mergeCell ref="D20:H20"/>
    <mergeCell ref="D21:H21"/>
    <mergeCell ref="E22:H22"/>
    <mergeCell ref="B24:C24"/>
    <mergeCell ref="D24:J24"/>
    <mergeCell ref="D8:H8"/>
    <mergeCell ref="D9:H9"/>
    <mergeCell ref="D10:H10"/>
    <mergeCell ref="D11:H11"/>
    <mergeCell ref="B15:C15"/>
    <mergeCell ref="D15:F15"/>
    <mergeCell ref="D7:H7"/>
    <mergeCell ref="A2:H2"/>
    <mergeCell ref="C4:H4"/>
    <mergeCell ref="B6:C6"/>
    <mergeCell ref="D6:H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&amp;LBenjamin Fischer&amp;Ctechnik.einrad@gmail.com&amp;R&amp;A / 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2"/>
  <sheetViews>
    <sheetView workbookViewId="0">
      <selection activeCell="B34" sqref="B34:C36"/>
    </sheetView>
  </sheetViews>
  <sheetFormatPr baseColWidth="10" defaultRowHeight="15" x14ac:dyDescent="0.25"/>
  <cols>
    <col min="1" max="1" width="11.42578125" style="167"/>
    <col min="3" max="3" width="9.42578125" bestFit="1" customWidth="1"/>
    <col min="4" max="4" width="15.42578125" bestFit="1" customWidth="1"/>
    <col min="6" max="6" width="11.42578125" style="174"/>
    <col min="9" max="9" width="12.7109375" bestFit="1" customWidth="1"/>
    <col min="11" max="11" width="33" bestFit="1" customWidth="1"/>
    <col min="12" max="12" width="11.85546875" bestFit="1" customWidth="1"/>
    <col min="13" max="13" width="11.5703125" bestFit="1" customWidth="1"/>
  </cols>
  <sheetData>
    <row r="1" spans="1:14" ht="15.75" thickBot="1" x14ac:dyDescent="0.3">
      <c r="A1" s="164" t="s">
        <v>172</v>
      </c>
      <c r="B1" s="165" t="s">
        <v>35</v>
      </c>
      <c r="C1" s="165" t="s">
        <v>36</v>
      </c>
      <c r="D1" s="165" t="s">
        <v>1</v>
      </c>
      <c r="E1" s="165" t="s">
        <v>37</v>
      </c>
      <c r="F1" s="166" t="s">
        <v>173</v>
      </c>
      <c r="G1" s="165" t="s">
        <v>39</v>
      </c>
      <c r="H1" s="165" t="s">
        <v>57</v>
      </c>
      <c r="I1" s="165" t="s">
        <v>58</v>
      </c>
      <c r="J1" s="165" t="s">
        <v>174</v>
      </c>
      <c r="K1" s="165" t="s">
        <v>175</v>
      </c>
      <c r="L1" s="165" t="s">
        <v>61</v>
      </c>
      <c r="M1" s="165" t="s">
        <v>62</v>
      </c>
      <c r="N1" s="165"/>
    </row>
    <row r="2" spans="1:14" ht="15.75" thickTop="1" x14ac:dyDescent="0.25">
      <c r="A2" s="167" t="str">
        <f>IF(Meldeformular!B10="","",Meldeformular!A10)</f>
        <v/>
      </c>
      <c r="B2" s="168" t="str">
        <f>IF(A2="","",Meldeformular!B10)</f>
        <v/>
      </c>
      <c r="C2" s="169" t="str">
        <f>IF(B2="","",Meldeformular!C10)</f>
        <v/>
      </c>
      <c r="D2" s="169" t="str">
        <f>IF(C2="","",'allg. Daten'!$C$6)</f>
        <v/>
      </c>
      <c r="E2" s="169" t="str">
        <f>IF(A2="","",Meldeformular!D10)</f>
        <v/>
      </c>
      <c r="F2" s="170" t="str">
        <f>IF(A2="","",Meldeformular!E10)</f>
        <v/>
      </c>
      <c r="G2" s="169" t="str">
        <f>IF(A2="","",Meldeformular!F10)</f>
        <v/>
      </c>
      <c r="H2" s="169" t="str">
        <f>IF(A2="","",IF(Meldeformular!Y10="ja",VLOOKUP(A2,Einzelkür!$A$7:$E$106,5,FALSE),""))</f>
        <v/>
      </c>
      <c r="I2" s="169" t="str">
        <f>IF(A2="","",IF(Meldeformular!Z10&lt;&gt;"",IF(ISEVEN(Meldeformular!Z10)=TRUE,VLOOKUP(Meldeformular!Z10,Paarkür!$H$6:$M$64,4,FALSE),VLOOKUP(Meldeformular!Z10,Paarkür!$A$6:$F$64,4,FALSE)),""))</f>
        <v/>
      </c>
      <c r="J2" s="169" t="str">
        <f>IF(A2="","",IF(Meldeformular!AA10="ja",VLOOKUP(A2,'JE + Expert Einzelkür'!$A$7:$E$106,5,FALSE),""))</f>
        <v/>
      </c>
      <c r="K2" s="169" t="str">
        <f>IF(A2="","",IF(Meldeformular!AB10&lt;&gt;"",IF(ISEVEN(Meldeformular!AB10)=TRUE,VLOOKUP(Meldeformular!AB10,'JE + Expert Paarkür'!$H$6:$M$64,4,FALSE),VLOOKUP(Meldeformular!AB10,'JE + Expert Paarkür'!$A$6:$F$64,4,FALSE)),""))</f>
        <v/>
      </c>
      <c r="L2" s="169" t="str">
        <f>IF(A2="","",IF(Meldeformular!AC10&lt;&gt;"",IF(ISEVEN(Meldeformular!AC10)=TRUE,VLOOKUP(Meldeformular!AC10,Kleingruppen!$H$7:$M$52,3,FALSE),VLOOKUP(Meldeformular!AC10,Kleingruppen!$A$7:$F$52,3,FALSE)),""))</f>
        <v/>
      </c>
      <c r="M2" s="169" t="str">
        <f>IF(C2="","",IF(Meldeformular!AD10&lt;&gt;"",IF(ISEVEN(Meldeformular!AD10)=TRUE,VLOOKUP(Meldeformular!AD10,Großgruppen!$H$7:$M$56,3,FALSE),VLOOKUP(Meldeformular!AD10,Großgruppen!$A$7:$F$56,3,FALSE)),""))</f>
        <v/>
      </c>
    </row>
    <row r="3" spans="1:14" x14ac:dyDescent="0.25">
      <c r="A3" s="167" t="str">
        <f>IF(Meldeformular!B11="","",Meldeformular!A11)</f>
        <v/>
      </c>
      <c r="B3" s="171" t="str">
        <f>IF(A3="","",Meldeformular!B11)</f>
        <v/>
      </c>
      <c r="C3" s="172" t="str">
        <f>IF(B3="","",Meldeformular!C11)</f>
        <v/>
      </c>
      <c r="D3" s="172" t="str">
        <f>IF(C3="","",'allg. Daten'!$C$6)</f>
        <v/>
      </c>
      <c r="E3" s="172" t="str">
        <f>IF(A3="","",Meldeformular!D11)</f>
        <v/>
      </c>
      <c r="F3" s="173" t="str">
        <f>IF(A3="","",Meldeformular!E11)</f>
        <v/>
      </c>
      <c r="G3" s="172" t="str">
        <f>IF(A3="","",Meldeformular!F11)</f>
        <v/>
      </c>
      <c r="H3" s="172" t="str">
        <f>IF(A3="","",IF(Meldeformular!Y11="ja",VLOOKUP(A3,Einzelkür!$A$7:$E$106,5,FALSE),""))</f>
        <v/>
      </c>
      <c r="I3" s="172" t="str">
        <f>IF(A3="","",IF(Meldeformular!Z11&lt;&gt;"",IF(ISEVEN(Meldeformular!Z11)=TRUE,VLOOKUP(Meldeformular!Z11,Paarkür!$H$6:$M$64,4,FALSE),VLOOKUP(Meldeformular!Z11,Paarkür!$A$6:$F$64,4,FALSE)),""))</f>
        <v/>
      </c>
      <c r="J3" s="172" t="str">
        <f>IF(A3="","",IF(Meldeformular!AA11="ja",VLOOKUP(A3,'JE + Expert Einzelkür'!$A$7:$E$106,5,FALSE),""))</f>
        <v/>
      </c>
      <c r="K3" s="172" t="str">
        <f>IF(A3="","",IF(Meldeformular!AB11&lt;&gt;"",IF(ISEVEN(Meldeformular!AB11)=TRUE,VLOOKUP(Meldeformular!AB11,'JE + Expert Paarkür'!$H$6:$M$64,4,FALSE),VLOOKUP(Meldeformular!AB11,'JE + Expert Paarkür'!$A$6:$F$64,4,FALSE)),""))</f>
        <v/>
      </c>
      <c r="L3" s="172" t="str">
        <f>IF(A3="","",IF(Meldeformular!AC11&lt;&gt;"",IF(ISEVEN(Meldeformular!AC11)=TRUE,VLOOKUP(Meldeformular!AC11,Kleingruppen!$H$7:$M$52,3,FALSE),VLOOKUP(Meldeformular!AC11,Kleingruppen!$A$7:$F$52,3,FALSE)),""))</f>
        <v/>
      </c>
      <c r="M3" s="172" t="str">
        <f>IF(C3="","",IF(Meldeformular!AD11&lt;&gt;"",IF(ISEVEN(Meldeformular!AD11)=TRUE,VLOOKUP(Meldeformular!AD11,Großgruppen!$H$7:$M$56,3,FALSE),VLOOKUP(Meldeformular!AD11,Großgruppen!$A$7:$F$56,3,FALSE)),""))</f>
        <v/>
      </c>
    </row>
    <row r="4" spans="1:14" x14ac:dyDescent="0.25">
      <c r="A4" s="167" t="str">
        <f>IF(Meldeformular!B12="","",Meldeformular!A12)</f>
        <v/>
      </c>
      <c r="B4" s="171" t="str">
        <f>IF(A4="","",Meldeformular!B12)</f>
        <v/>
      </c>
      <c r="C4" s="172" t="str">
        <f>IF(B4="","",Meldeformular!C12)</f>
        <v/>
      </c>
      <c r="D4" s="172" t="str">
        <f>IF(C4="","",'allg. Daten'!$C$6)</f>
        <v/>
      </c>
      <c r="E4" s="172" t="str">
        <f>IF(A4="","",Meldeformular!D12)</f>
        <v/>
      </c>
      <c r="F4" s="173" t="str">
        <f>IF(A4="","",Meldeformular!E12)</f>
        <v/>
      </c>
      <c r="G4" s="172" t="str">
        <f>IF(A4="","",Meldeformular!F12)</f>
        <v/>
      </c>
      <c r="H4" s="172" t="str">
        <f>IF(A4="","",IF(Meldeformular!Y12="ja",VLOOKUP(A4,Einzelkür!$A$7:$E$106,5,FALSE),""))</f>
        <v/>
      </c>
      <c r="I4" s="172" t="str">
        <f>IF(A4="","",IF(Meldeformular!Z12&lt;&gt;"",IF(ISEVEN(Meldeformular!Z12)=TRUE,VLOOKUP(Meldeformular!Z12,Paarkür!$H$6:$M$64,4,FALSE),VLOOKUP(Meldeformular!Z12,Paarkür!$A$6:$F$64,4,FALSE)),""))</f>
        <v/>
      </c>
      <c r="J4" s="172" t="str">
        <f>IF(A4="","",IF(Meldeformular!AA12="ja",VLOOKUP(A4,'JE + Expert Einzelkür'!$A$7:$E$106,5,FALSE),""))</f>
        <v/>
      </c>
      <c r="K4" s="172" t="str">
        <f>IF(A4="","",IF(Meldeformular!AB12&lt;&gt;"",IF(ISEVEN(Meldeformular!AB12)=TRUE,VLOOKUP(Meldeformular!AB12,'JE + Expert Paarkür'!$H$6:$M$64,4,FALSE),VLOOKUP(Meldeformular!AB12,'JE + Expert Paarkür'!$A$6:$F$64,4,FALSE)),""))</f>
        <v/>
      </c>
      <c r="L4" s="172" t="str">
        <f>IF(A4="","",IF(Meldeformular!AC12&lt;&gt;"",IF(ISEVEN(Meldeformular!AC12)=TRUE,VLOOKUP(Meldeformular!AC12,Kleingruppen!$H$7:$M$52,3,FALSE),VLOOKUP(Meldeformular!AC12,Kleingruppen!$A$7:$F$52,3,FALSE)),""))</f>
        <v/>
      </c>
      <c r="M4" s="172" t="str">
        <f>IF(C4="","",IF(Meldeformular!AD12&lt;&gt;"",IF(ISEVEN(Meldeformular!AD12)=TRUE,VLOOKUP(Meldeformular!AD12,Großgruppen!$H$7:$M$56,3,FALSE),VLOOKUP(Meldeformular!AD12,Großgruppen!$A$7:$F$56,3,FALSE)),""))</f>
        <v/>
      </c>
    </row>
    <row r="5" spans="1:14" x14ac:dyDescent="0.25">
      <c r="A5" s="167" t="str">
        <f>IF(Meldeformular!B13="","",Meldeformular!A13)</f>
        <v/>
      </c>
      <c r="B5" s="171" t="str">
        <f>IF(A5="","",Meldeformular!B13)</f>
        <v/>
      </c>
      <c r="C5" s="172" t="str">
        <f>IF(B5="","",Meldeformular!C13)</f>
        <v/>
      </c>
      <c r="D5" s="172" t="str">
        <f>IF(C5="","",'allg. Daten'!$C$6)</f>
        <v/>
      </c>
      <c r="E5" s="172" t="str">
        <f>IF(A5="","",Meldeformular!D13)</f>
        <v/>
      </c>
      <c r="F5" s="173" t="str">
        <f>IF(A5="","",Meldeformular!E13)</f>
        <v/>
      </c>
      <c r="G5" s="172" t="str">
        <f>IF(A5="","",Meldeformular!F13)</f>
        <v/>
      </c>
      <c r="H5" s="172" t="str">
        <f>IF(A5="","",IF(Meldeformular!Y13="ja",VLOOKUP(A5,Einzelkür!$A$7:$E$106,5,FALSE),""))</f>
        <v/>
      </c>
      <c r="I5" s="172" t="str">
        <f>IF(A5="","",IF(Meldeformular!Z13&lt;&gt;"",IF(ISEVEN(Meldeformular!Z13)=TRUE,VLOOKUP(Meldeformular!Z13,Paarkür!$H$6:$M$64,4,FALSE),VLOOKUP(Meldeformular!Z13,Paarkür!$A$6:$F$64,4,FALSE)),""))</f>
        <v/>
      </c>
      <c r="J5" s="172" t="str">
        <f>IF(A5="","",IF(Meldeformular!AA13="ja",VLOOKUP(A5,'JE + Expert Einzelkür'!$A$7:$E$106,5,FALSE),""))</f>
        <v/>
      </c>
      <c r="K5" s="172" t="str">
        <f>IF(A5="","",IF(Meldeformular!AB13&lt;&gt;"",IF(ISEVEN(Meldeformular!AB13)=TRUE,VLOOKUP(Meldeformular!AB13,'JE + Expert Paarkür'!$H$6:$M$64,4,FALSE),VLOOKUP(Meldeformular!AB13,'JE + Expert Paarkür'!$A$6:$F$64,4,FALSE)),""))</f>
        <v/>
      </c>
      <c r="L5" s="172" t="str">
        <f>IF(A5="","",IF(Meldeformular!AC13&lt;&gt;"",IF(ISEVEN(Meldeformular!AC13)=TRUE,VLOOKUP(Meldeformular!AC13,Kleingruppen!$H$7:$M$52,3,FALSE),VLOOKUP(Meldeformular!AC13,Kleingruppen!$A$7:$F$52,3,FALSE)),""))</f>
        <v/>
      </c>
      <c r="M5" s="172" t="str">
        <f>IF(C5="","",IF(Meldeformular!AD13&lt;&gt;"",IF(ISEVEN(Meldeformular!AD13)=TRUE,VLOOKUP(Meldeformular!AD13,Großgruppen!$H$7:$M$56,3,FALSE),VLOOKUP(Meldeformular!AD13,Großgruppen!$A$7:$F$56,3,FALSE)),""))</f>
        <v/>
      </c>
    </row>
    <row r="6" spans="1:14" x14ac:dyDescent="0.25">
      <c r="A6" s="167" t="str">
        <f>IF(Meldeformular!B14="","",Meldeformular!A14)</f>
        <v/>
      </c>
      <c r="B6" s="171" t="str">
        <f>IF(A6="","",Meldeformular!B14)</f>
        <v/>
      </c>
      <c r="C6" s="172" t="str">
        <f>IF(B6="","",Meldeformular!C14)</f>
        <v/>
      </c>
      <c r="D6" s="172" t="str">
        <f>IF(C6="","",'allg. Daten'!$C$6)</f>
        <v/>
      </c>
      <c r="E6" s="172" t="str">
        <f>IF(A6="","",Meldeformular!D14)</f>
        <v/>
      </c>
      <c r="F6" s="173" t="str">
        <f>IF(A6="","",Meldeformular!E14)</f>
        <v/>
      </c>
      <c r="G6" s="172" t="str">
        <f>IF(A6="","",Meldeformular!F14)</f>
        <v/>
      </c>
      <c r="H6" s="172" t="str">
        <f>IF(A6="","",IF(Meldeformular!Y14="ja",VLOOKUP(A6,Einzelkür!$A$7:$E$106,5,FALSE),""))</f>
        <v/>
      </c>
      <c r="I6" s="172" t="str">
        <f>IF(A6="","",IF(Meldeformular!Z14&lt;&gt;"",IF(ISEVEN(Meldeformular!Z14)=TRUE,VLOOKUP(Meldeformular!Z14,Paarkür!$H$6:$M$64,4,FALSE),VLOOKUP(Meldeformular!Z14,Paarkür!$A$6:$F$64,4,FALSE)),""))</f>
        <v/>
      </c>
      <c r="J6" s="172" t="str">
        <f>IF(A6="","",IF(Meldeformular!AA14="ja",VLOOKUP(A6,'JE + Expert Einzelkür'!$A$7:$E$106,5,FALSE),""))</f>
        <v/>
      </c>
      <c r="K6" s="172" t="str">
        <f>IF(A6="","",IF(Meldeformular!AB14&lt;&gt;"",IF(ISEVEN(Meldeformular!AB14)=TRUE,VLOOKUP(Meldeformular!AB14,'JE + Expert Paarkür'!$H$6:$M$64,4,FALSE),VLOOKUP(Meldeformular!AB14,'JE + Expert Paarkür'!$A$6:$F$64,4,FALSE)),""))</f>
        <v/>
      </c>
      <c r="L6" s="172" t="str">
        <f>IF(A6="","",IF(Meldeformular!AC14&lt;&gt;"",IF(ISEVEN(Meldeformular!AC14)=TRUE,VLOOKUP(Meldeformular!AC14,Kleingruppen!$H$7:$M$52,3,FALSE),VLOOKUP(Meldeformular!AC14,Kleingruppen!$A$7:$F$52,3,FALSE)),""))</f>
        <v/>
      </c>
      <c r="M6" s="172" t="str">
        <f>IF(C6="","",IF(Meldeformular!AD14&lt;&gt;"",IF(ISEVEN(Meldeformular!AD14)=TRUE,VLOOKUP(Meldeformular!AD14,Großgruppen!$H$7:$M$56,3,FALSE),VLOOKUP(Meldeformular!AD14,Großgruppen!$A$7:$F$56,3,FALSE)),""))</f>
        <v/>
      </c>
    </row>
    <row r="7" spans="1:14" x14ac:dyDescent="0.25">
      <c r="A7" s="167" t="str">
        <f>IF(Meldeformular!B15="","",Meldeformular!A15)</f>
        <v/>
      </c>
      <c r="B7" s="171" t="str">
        <f>IF(A7="","",Meldeformular!B15)</f>
        <v/>
      </c>
      <c r="C7" s="172" t="str">
        <f>IF(B7="","",Meldeformular!C15)</f>
        <v/>
      </c>
      <c r="D7" s="172" t="str">
        <f>IF(C7="","",'allg. Daten'!$C$6)</f>
        <v/>
      </c>
      <c r="E7" s="172" t="str">
        <f>IF(A7="","",Meldeformular!D15)</f>
        <v/>
      </c>
      <c r="F7" s="173" t="str">
        <f>IF(A7="","",Meldeformular!E15)</f>
        <v/>
      </c>
      <c r="G7" s="172" t="str">
        <f>IF(A7="","",Meldeformular!F15)</f>
        <v/>
      </c>
      <c r="H7" s="172" t="str">
        <f>IF(A7="","",IF(Meldeformular!Y15="ja",VLOOKUP(A7,Einzelkür!$A$7:$E$106,5,FALSE),""))</f>
        <v/>
      </c>
      <c r="I7" s="172" t="str">
        <f>IF(A7="","",IF(Meldeformular!Z15&lt;&gt;"",IF(ISEVEN(Meldeformular!Z15)=TRUE,VLOOKUP(Meldeformular!Z15,Paarkür!$H$6:$M$64,4,FALSE),VLOOKUP(Meldeformular!Z15,Paarkür!$A$6:$F$64,4,FALSE)),""))</f>
        <v/>
      </c>
      <c r="J7" s="172" t="str">
        <f>IF(A7="","",IF(Meldeformular!AA15="ja",VLOOKUP(A7,'JE + Expert Einzelkür'!$A$7:$E$106,5,FALSE),""))</f>
        <v/>
      </c>
      <c r="K7" s="172" t="str">
        <f>IF(A7="","",IF(Meldeformular!AB15&lt;&gt;"",IF(ISEVEN(Meldeformular!AB15)=TRUE,VLOOKUP(Meldeformular!AB15,'JE + Expert Paarkür'!$H$6:$M$64,4,FALSE),VLOOKUP(Meldeformular!AB15,'JE + Expert Paarkür'!$A$6:$F$64,4,FALSE)),""))</f>
        <v/>
      </c>
      <c r="L7" s="172" t="str">
        <f>IF(A7="","",IF(Meldeformular!AC15&lt;&gt;"",IF(ISEVEN(Meldeformular!AC15)=TRUE,VLOOKUP(Meldeformular!AC15,Kleingruppen!$H$7:$M$52,3,FALSE),VLOOKUP(Meldeformular!AC15,Kleingruppen!$A$7:$F$52,3,FALSE)),""))</f>
        <v/>
      </c>
      <c r="M7" s="172" t="str">
        <f>IF(C7="","",IF(Meldeformular!AD15&lt;&gt;"",IF(ISEVEN(Meldeformular!AD15)=TRUE,VLOOKUP(Meldeformular!AD15,Großgruppen!$H$7:$M$56,3,FALSE),VLOOKUP(Meldeformular!AD15,Großgruppen!$A$7:$F$56,3,FALSE)),""))</f>
        <v/>
      </c>
    </row>
    <row r="8" spans="1:14" x14ac:dyDescent="0.25">
      <c r="A8" s="167" t="str">
        <f>IF(Meldeformular!B16="","",Meldeformular!A16)</f>
        <v/>
      </c>
      <c r="B8" s="171" t="str">
        <f>IF(A8="","",Meldeformular!B16)</f>
        <v/>
      </c>
      <c r="C8" s="172" t="str">
        <f>IF(B8="","",Meldeformular!C16)</f>
        <v/>
      </c>
      <c r="D8" s="172" t="str">
        <f>IF(C8="","",'allg. Daten'!$C$6)</f>
        <v/>
      </c>
      <c r="E8" s="172" t="str">
        <f>IF(A8="","",Meldeformular!D16)</f>
        <v/>
      </c>
      <c r="F8" s="173" t="str">
        <f>IF(A8="","",Meldeformular!E16)</f>
        <v/>
      </c>
      <c r="G8" s="172" t="str">
        <f>IF(A8="","",Meldeformular!F16)</f>
        <v/>
      </c>
      <c r="H8" s="172" t="str">
        <f>IF(A8="","",IF(Meldeformular!Y16="ja",VLOOKUP(A8,Einzelkür!$A$7:$E$106,5,FALSE),""))</f>
        <v/>
      </c>
      <c r="I8" s="172" t="str">
        <f>IF(A8="","",IF(Meldeformular!Z16&lt;&gt;"",IF(ISEVEN(Meldeformular!Z16)=TRUE,VLOOKUP(Meldeformular!Z16,Paarkür!$H$6:$M$64,4,FALSE),VLOOKUP(Meldeformular!Z16,Paarkür!$A$6:$F$64,4,FALSE)),""))</f>
        <v/>
      </c>
      <c r="J8" s="172" t="str">
        <f>IF(A8="","",IF(Meldeformular!AA16="ja",VLOOKUP(A8,'JE + Expert Einzelkür'!$A$7:$E$106,5,FALSE),""))</f>
        <v/>
      </c>
      <c r="K8" s="172" t="str">
        <f>IF(A8="","",IF(Meldeformular!AB16&lt;&gt;"",IF(ISEVEN(Meldeformular!AB16)=TRUE,VLOOKUP(Meldeformular!AB16,'JE + Expert Paarkür'!$H$6:$M$64,4,FALSE),VLOOKUP(Meldeformular!AB16,'JE + Expert Paarkür'!$A$6:$F$64,4,FALSE)),""))</f>
        <v/>
      </c>
      <c r="L8" s="172" t="str">
        <f>IF(A8="","",IF(Meldeformular!AC16&lt;&gt;"",IF(ISEVEN(Meldeformular!AC16)=TRUE,VLOOKUP(Meldeformular!AC16,Kleingruppen!$H$7:$M$52,3,FALSE),VLOOKUP(Meldeformular!AC16,Kleingruppen!$A$7:$F$52,3,FALSE)),""))</f>
        <v/>
      </c>
      <c r="M8" s="172" t="str">
        <f>IF(C8="","",IF(Meldeformular!AD16&lt;&gt;"",IF(ISEVEN(Meldeformular!AD16)=TRUE,VLOOKUP(Meldeformular!AD16,Großgruppen!$H$7:$M$56,3,FALSE),VLOOKUP(Meldeformular!AD16,Großgruppen!$A$7:$F$56,3,FALSE)),""))</f>
        <v/>
      </c>
    </row>
    <row r="9" spans="1:14" x14ac:dyDescent="0.25">
      <c r="A9" s="167" t="str">
        <f>IF(Meldeformular!B17="","",Meldeformular!A17)</f>
        <v/>
      </c>
      <c r="B9" s="171" t="str">
        <f>IF(A9="","",Meldeformular!B17)</f>
        <v/>
      </c>
      <c r="C9" s="172" t="str">
        <f>IF(B9="","",Meldeformular!C17)</f>
        <v/>
      </c>
      <c r="D9" s="172" t="str">
        <f>IF(C9="","",'allg. Daten'!$C$6)</f>
        <v/>
      </c>
      <c r="E9" s="172" t="str">
        <f>IF(A9="","",Meldeformular!D17)</f>
        <v/>
      </c>
      <c r="F9" s="173" t="str">
        <f>IF(A9="","",Meldeformular!E17)</f>
        <v/>
      </c>
      <c r="G9" s="172" t="str">
        <f>IF(A9="","",Meldeformular!F17)</f>
        <v/>
      </c>
      <c r="H9" s="172" t="str">
        <f>IF(A9="","",IF(Meldeformular!Y17="ja",VLOOKUP(A9,Einzelkür!$A$7:$E$106,5,FALSE),""))</f>
        <v/>
      </c>
      <c r="I9" s="172" t="str">
        <f>IF(A9="","",IF(Meldeformular!Z17&lt;&gt;"",IF(ISEVEN(Meldeformular!Z17)=TRUE,VLOOKUP(Meldeformular!Z17,Paarkür!$H$6:$M$64,4,FALSE),VLOOKUP(Meldeformular!Z17,Paarkür!$A$6:$F$64,4,FALSE)),""))</f>
        <v/>
      </c>
      <c r="J9" s="172" t="str">
        <f>IF(A9="","",IF(Meldeformular!AA17="ja",VLOOKUP(A9,'JE + Expert Einzelkür'!$A$7:$E$106,5,FALSE),""))</f>
        <v/>
      </c>
      <c r="K9" s="172" t="str">
        <f>IF(A9="","",IF(Meldeformular!AB17&lt;&gt;"",IF(ISEVEN(Meldeformular!AB17)=TRUE,VLOOKUP(Meldeformular!AB17,'JE + Expert Paarkür'!$H$6:$M$64,4,FALSE),VLOOKUP(Meldeformular!AB17,'JE + Expert Paarkür'!$A$6:$F$64,4,FALSE)),""))</f>
        <v/>
      </c>
      <c r="L9" s="172" t="str">
        <f>IF(A9="","",IF(Meldeformular!AC17&lt;&gt;"",IF(ISEVEN(Meldeformular!AC17)=TRUE,VLOOKUP(Meldeformular!AC17,Kleingruppen!$H$7:$M$52,3,FALSE),VLOOKUP(Meldeformular!AC17,Kleingruppen!$A$7:$F$52,3,FALSE)),""))</f>
        <v/>
      </c>
      <c r="M9" s="172" t="str">
        <f>IF(C9="","",IF(Meldeformular!AD17&lt;&gt;"",IF(ISEVEN(Meldeformular!AD17)=TRUE,VLOOKUP(Meldeformular!AD17,Großgruppen!$H$7:$M$56,3,FALSE),VLOOKUP(Meldeformular!AD17,Großgruppen!$A$7:$F$56,3,FALSE)),""))</f>
        <v/>
      </c>
    </row>
    <row r="10" spans="1:14" x14ac:dyDescent="0.25">
      <c r="A10" s="167" t="str">
        <f>IF(Meldeformular!B18="","",Meldeformular!A18)</f>
        <v/>
      </c>
      <c r="B10" s="171" t="str">
        <f>IF(A10="","",Meldeformular!B18)</f>
        <v/>
      </c>
      <c r="C10" s="172" t="str">
        <f>IF(B10="","",Meldeformular!C18)</f>
        <v/>
      </c>
      <c r="D10" s="172" t="str">
        <f>IF(C10="","",'allg. Daten'!$C$6)</f>
        <v/>
      </c>
      <c r="E10" s="172" t="str">
        <f>IF(A10="","",Meldeformular!D18)</f>
        <v/>
      </c>
      <c r="F10" s="173" t="str">
        <f>IF(A10="","",Meldeformular!E18)</f>
        <v/>
      </c>
      <c r="G10" s="172" t="str">
        <f>IF(A10="","",Meldeformular!F18)</f>
        <v/>
      </c>
      <c r="H10" s="172" t="str">
        <f>IF(A10="","",IF(Meldeformular!Y18="ja",VLOOKUP(A10,Einzelkür!$A$7:$E$106,5,FALSE),""))</f>
        <v/>
      </c>
      <c r="I10" s="172" t="str">
        <f>IF(A10="","",IF(Meldeformular!Z18&lt;&gt;"",IF(ISEVEN(Meldeformular!Z18)=TRUE,VLOOKUP(Meldeformular!Z18,Paarkür!$H$6:$M$64,4,FALSE),VLOOKUP(Meldeformular!Z18,Paarkür!$A$6:$F$64,4,FALSE)),""))</f>
        <v/>
      </c>
      <c r="J10" s="172" t="str">
        <f>IF(A10="","",IF(Meldeformular!AA18="ja",VLOOKUP(A10,'JE + Expert Einzelkür'!$A$7:$E$106,5,FALSE),""))</f>
        <v/>
      </c>
      <c r="K10" s="172" t="str">
        <f>IF(A10="","",IF(Meldeformular!AB18&lt;&gt;"",IF(ISEVEN(Meldeformular!AB18)=TRUE,VLOOKUP(Meldeformular!AB18,'JE + Expert Paarkür'!$H$6:$M$64,4,FALSE),VLOOKUP(Meldeformular!AB18,'JE + Expert Paarkür'!$A$6:$F$64,4,FALSE)),""))</f>
        <v/>
      </c>
      <c r="L10" s="172" t="str">
        <f>IF(A10="","",IF(Meldeformular!AC18&lt;&gt;"",IF(ISEVEN(Meldeformular!AC18)=TRUE,VLOOKUP(Meldeformular!AC18,Kleingruppen!$H$7:$M$52,3,FALSE),VLOOKUP(Meldeformular!AC18,Kleingruppen!$A$7:$F$52,3,FALSE)),""))</f>
        <v/>
      </c>
      <c r="M10" s="172" t="str">
        <f>IF(C10="","",IF(Meldeformular!AD18&lt;&gt;"",IF(ISEVEN(Meldeformular!AD18)=TRUE,VLOOKUP(Meldeformular!AD18,Großgruppen!$H$7:$M$56,3,FALSE),VLOOKUP(Meldeformular!AD18,Großgruppen!$A$7:$F$56,3,FALSE)),""))</f>
        <v/>
      </c>
    </row>
    <row r="11" spans="1:14" x14ac:dyDescent="0.25">
      <c r="A11" s="167" t="str">
        <f>IF(Meldeformular!B19="","",Meldeformular!A19)</f>
        <v/>
      </c>
      <c r="B11" s="171" t="str">
        <f>IF(A11="","",Meldeformular!B19)</f>
        <v/>
      </c>
      <c r="C11" s="172" t="str">
        <f>IF(B11="","",Meldeformular!C19)</f>
        <v/>
      </c>
      <c r="D11" s="172" t="str">
        <f>IF(C11="","",'allg. Daten'!$C$6)</f>
        <v/>
      </c>
      <c r="E11" s="172" t="str">
        <f>IF(A11="","",Meldeformular!D19)</f>
        <v/>
      </c>
      <c r="F11" s="173" t="str">
        <f>IF(A11="","",Meldeformular!E19)</f>
        <v/>
      </c>
      <c r="G11" s="172" t="str">
        <f>IF(A11="","",Meldeformular!F19)</f>
        <v/>
      </c>
      <c r="H11" s="172" t="str">
        <f>IF(A11="","",IF(Meldeformular!Y19="ja",VLOOKUP(A11,Einzelkür!$A$7:$E$106,5,FALSE),""))</f>
        <v/>
      </c>
      <c r="I11" s="172" t="str">
        <f>IF(A11="","",IF(Meldeformular!Z19&lt;&gt;"",IF(ISEVEN(Meldeformular!Z19)=TRUE,VLOOKUP(Meldeformular!Z19,Paarkür!$H$6:$M$64,4,FALSE),VLOOKUP(Meldeformular!Z19,Paarkür!$A$6:$F$64,4,FALSE)),""))</f>
        <v/>
      </c>
      <c r="J11" s="172" t="str">
        <f>IF(A11="","",IF(Meldeformular!AA19="ja",VLOOKUP(A11,'JE + Expert Einzelkür'!$A$7:$E$106,5,FALSE),""))</f>
        <v/>
      </c>
      <c r="K11" s="172" t="str">
        <f>IF(A11="","",IF(Meldeformular!AB19&lt;&gt;"",IF(ISEVEN(Meldeformular!AB19)=TRUE,VLOOKUP(Meldeformular!AB19,'JE + Expert Paarkür'!$H$6:$M$64,4,FALSE),VLOOKUP(Meldeformular!AB19,'JE + Expert Paarkür'!$A$6:$F$64,4,FALSE)),""))</f>
        <v/>
      </c>
      <c r="L11" s="172" t="str">
        <f>IF(A11="","",IF(Meldeformular!AC19&lt;&gt;"",IF(ISEVEN(Meldeformular!AC19)=TRUE,VLOOKUP(Meldeformular!AC19,Kleingruppen!$H$7:$M$52,3,FALSE),VLOOKUP(Meldeformular!AC19,Kleingruppen!$A$7:$F$52,3,FALSE)),""))</f>
        <v/>
      </c>
      <c r="M11" s="172" t="str">
        <f>IF(C11="","",IF(Meldeformular!AD19&lt;&gt;"",IF(ISEVEN(Meldeformular!AD19)=TRUE,VLOOKUP(Meldeformular!AD19,Großgruppen!$H$7:$M$56,3,FALSE),VLOOKUP(Meldeformular!AD19,Großgruppen!$A$7:$F$56,3,FALSE)),""))</f>
        <v/>
      </c>
    </row>
    <row r="12" spans="1:14" x14ac:dyDescent="0.25">
      <c r="A12" s="167" t="str">
        <f>IF(Meldeformular!B20="","",Meldeformular!A20)</f>
        <v/>
      </c>
      <c r="B12" s="171" t="str">
        <f>IF(A12="","",Meldeformular!B20)</f>
        <v/>
      </c>
      <c r="C12" s="172" t="str">
        <f>IF(B12="","",Meldeformular!C20)</f>
        <v/>
      </c>
      <c r="D12" s="172" t="str">
        <f>IF(C12="","",'allg. Daten'!$C$6)</f>
        <v/>
      </c>
      <c r="E12" s="172" t="str">
        <f>IF(A12="","",Meldeformular!D20)</f>
        <v/>
      </c>
      <c r="F12" s="173" t="str">
        <f>IF(A12="","",Meldeformular!E20)</f>
        <v/>
      </c>
      <c r="G12" s="172" t="str">
        <f>IF(A12="","",Meldeformular!F20)</f>
        <v/>
      </c>
      <c r="H12" s="172" t="str">
        <f>IF(A12="","",IF(Meldeformular!Y20="ja",VLOOKUP(A12,Einzelkür!$A$7:$E$106,5,FALSE),""))</f>
        <v/>
      </c>
      <c r="I12" s="172" t="str">
        <f>IF(A12="","",IF(Meldeformular!Z20&lt;&gt;"",IF(ISEVEN(Meldeformular!Z20)=TRUE,VLOOKUP(Meldeformular!Z20,Paarkür!$H$6:$M$64,4,FALSE),VLOOKUP(Meldeformular!Z20,Paarkür!$A$6:$F$64,4,FALSE)),""))</f>
        <v/>
      </c>
      <c r="J12" s="172" t="str">
        <f>IF(A12="","",IF(Meldeformular!AA20="ja",VLOOKUP(A12,'JE + Expert Einzelkür'!$A$7:$E$106,5,FALSE),""))</f>
        <v/>
      </c>
      <c r="K12" s="172" t="str">
        <f>IF(A12="","",IF(Meldeformular!AB20&lt;&gt;"",IF(ISEVEN(Meldeformular!AB20)=TRUE,VLOOKUP(Meldeformular!AB20,'JE + Expert Paarkür'!$H$6:$M$64,4,FALSE),VLOOKUP(Meldeformular!AB20,'JE + Expert Paarkür'!$A$6:$F$64,4,FALSE)),""))</f>
        <v/>
      </c>
      <c r="L12" s="172" t="str">
        <f>IF(A12="","",IF(Meldeformular!AC20&lt;&gt;"",IF(ISEVEN(Meldeformular!AC20)=TRUE,VLOOKUP(Meldeformular!AC20,Kleingruppen!$H$7:$M$52,3,FALSE),VLOOKUP(Meldeformular!AC20,Kleingruppen!$A$7:$F$52,3,FALSE)),""))</f>
        <v/>
      </c>
      <c r="M12" s="172" t="str">
        <f>IF(C12="","",IF(Meldeformular!AD20&lt;&gt;"",IF(ISEVEN(Meldeformular!AD20)=TRUE,VLOOKUP(Meldeformular!AD20,Großgruppen!$H$7:$M$56,3,FALSE),VLOOKUP(Meldeformular!AD20,Großgruppen!$A$7:$F$56,3,FALSE)),""))</f>
        <v/>
      </c>
    </row>
    <row r="13" spans="1:14" x14ac:dyDescent="0.25">
      <c r="A13" s="167" t="str">
        <f>IF(Meldeformular!B21="","",Meldeformular!A21)</f>
        <v/>
      </c>
      <c r="B13" s="171" t="str">
        <f>IF(A13="","",Meldeformular!B21)</f>
        <v/>
      </c>
      <c r="C13" s="172" t="str">
        <f>IF(B13="","",Meldeformular!C21)</f>
        <v/>
      </c>
      <c r="D13" s="172" t="str">
        <f>IF(C13="","",'allg. Daten'!$C$6)</f>
        <v/>
      </c>
      <c r="E13" s="172" t="str">
        <f>IF(A13="","",Meldeformular!D21)</f>
        <v/>
      </c>
      <c r="F13" s="173" t="str">
        <f>IF(A13="","",Meldeformular!E21)</f>
        <v/>
      </c>
      <c r="G13" s="172" t="str">
        <f>IF(A13="","",Meldeformular!F21)</f>
        <v/>
      </c>
      <c r="H13" s="172" t="str">
        <f>IF(A13="","",IF(Meldeformular!Y21="ja",VLOOKUP(A13,Einzelkür!$A$7:$E$106,5,FALSE),""))</f>
        <v/>
      </c>
      <c r="I13" s="172" t="str">
        <f>IF(A13="","",IF(Meldeformular!Z21&lt;&gt;"",IF(ISEVEN(Meldeformular!Z21)=TRUE,VLOOKUP(Meldeformular!Z21,Paarkür!$H$6:$M$64,4,FALSE),VLOOKUP(Meldeformular!Z21,Paarkür!$A$6:$F$64,4,FALSE)),""))</f>
        <v/>
      </c>
      <c r="J13" s="172" t="str">
        <f>IF(A13="","",IF(Meldeformular!AA21="ja",VLOOKUP(A13,'JE + Expert Einzelkür'!$A$7:$E$106,5,FALSE),""))</f>
        <v/>
      </c>
      <c r="K13" s="172" t="str">
        <f>IF(A13="","",IF(Meldeformular!AB21&lt;&gt;"",IF(ISEVEN(Meldeformular!AB21)=TRUE,VLOOKUP(Meldeformular!AB21,'JE + Expert Paarkür'!$H$6:$M$64,4,FALSE),VLOOKUP(Meldeformular!AB21,'JE + Expert Paarkür'!$A$6:$F$64,4,FALSE)),""))</f>
        <v/>
      </c>
      <c r="L13" s="172" t="str">
        <f>IF(A13="","",IF(Meldeformular!AC21&lt;&gt;"",IF(ISEVEN(Meldeformular!AC21)=TRUE,VLOOKUP(Meldeformular!AC21,Kleingruppen!$H$7:$M$52,3,FALSE),VLOOKUP(Meldeformular!AC21,Kleingruppen!$A$7:$F$52,3,FALSE)),""))</f>
        <v/>
      </c>
      <c r="M13" s="172" t="str">
        <f>IF(C13="","",IF(Meldeformular!AD21&lt;&gt;"",IF(ISEVEN(Meldeformular!AD21)=TRUE,VLOOKUP(Meldeformular!AD21,Großgruppen!$H$7:$M$56,3,FALSE),VLOOKUP(Meldeformular!AD21,Großgruppen!$A$7:$F$56,3,FALSE)),""))</f>
        <v/>
      </c>
    </row>
    <row r="14" spans="1:14" x14ac:dyDescent="0.25">
      <c r="A14" s="167" t="str">
        <f>IF(Meldeformular!B22="","",Meldeformular!A22)</f>
        <v/>
      </c>
      <c r="B14" s="171" t="str">
        <f>IF(A14="","",Meldeformular!B22)</f>
        <v/>
      </c>
      <c r="C14" s="172" t="str">
        <f>IF(B14="","",Meldeformular!C22)</f>
        <v/>
      </c>
      <c r="D14" s="172" t="str">
        <f>IF(C14="","",'allg. Daten'!$C$6)</f>
        <v/>
      </c>
      <c r="E14" s="172" t="str">
        <f>IF(A14="","",Meldeformular!D22)</f>
        <v/>
      </c>
      <c r="F14" s="173" t="str">
        <f>IF(A14="","",Meldeformular!E22)</f>
        <v/>
      </c>
      <c r="G14" s="172" t="str">
        <f>IF(A14="","",Meldeformular!F22)</f>
        <v/>
      </c>
      <c r="H14" s="172" t="str">
        <f>IF(A14="","",IF(Meldeformular!Y22="ja",VLOOKUP(A14,Einzelkür!$A$7:$E$106,5,FALSE),""))</f>
        <v/>
      </c>
      <c r="I14" s="172" t="str">
        <f>IF(A14="","",IF(Meldeformular!Z22&lt;&gt;"",IF(ISEVEN(Meldeformular!Z22)=TRUE,VLOOKUP(Meldeformular!Z22,Paarkür!$H$6:$M$64,4,FALSE),VLOOKUP(Meldeformular!Z22,Paarkür!$A$6:$F$64,4,FALSE)),""))</f>
        <v/>
      </c>
      <c r="J14" s="172" t="str">
        <f>IF(A14="","",IF(Meldeformular!AA22="ja",VLOOKUP(A14,'JE + Expert Einzelkür'!$A$7:$E$106,5,FALSE),""))</f>
        <v/>
      </c>
      <c r="K14" s="172" t="str">
        <f>IF(A14="","",IF(Meldeformular!AB22&lt;&gt;"",IF(ISEVEN(Meldeformular!AB22)=TRUE,VLOOKUP(Meldeformular!AB22,'JE + Expert Paarkür'!$H$6:$M$64,4,FALSE),VLOOKUP(Meldeformular!AB22,'JE + Expert Paarkür'!$A$6:$F$64,4,FALSE)),""))</f>
        <v/>
      </c>
      <c r="L14" s="172" t="str">
        <f>IF(A14="","",IF(Meldeformular!AC22&lt;&gt;"",IF(ISEVEN(Meldeformular!AC22)=TRUE,VLOOKUP(Meldeformular!AC22,Kleingruppen!$H$7:$M$52,3,FALSE),VLOOKUP(Meldeformular!AC22,Kleingruppen!$A$7:$F$52,3,FALSE)),""))</f>
        <v/>
      </c>
      <c r="M14" s="172" t="str">
        <f>IF(C14="","",IF(Meldeformular!AD22&lt;&gt;"",IF(ISEVEN(Meldeformular!AD22)=TRUE,VLOOKUP(Meldeformular!AD22,Großgruppen!$H$7:$M$56,3,FALSE),VLOOKUP(Meldeformular!AD22,Großgruppen!$A$7:$F$56,3,FALSE)),""))</f>
        <v/>
      </c>
    </row>
    <row r="15" spans="1:14" x14ac:dyDescent="0.25">
      <c r="A15" s="167" t="str">
        <f>IF(Meldeformular!B23="","",Meldeformular!A23)</f>
        <v/>
      </c>
      <c r="B15" s="171" t="str">
        <f>IF(A15="","",Meldeformular!B23)</f>
        <v/>
      </c>
      <c r="C15" s="172" t="str">
        <f>IF(B15="","",Meldeformular!C23)</f>
        <v/>
      </c>
      <c r="D15" s="172" t="str">
        <f>IF(C15="","",'allg. Daten'!$C$6)</f>
        <v/>
      </c>
      <c r="E15" s="172" t="str">
        <f>IF(A15="","",Meldeformular!D23)</f>
        <v/>
      </c>
      <c r="F15" s="173" t="str">
        <f>IF(A15="","",Meldeformular!E23)</f>
        <v/>
      </c>
      <c r="G15" s="172" t="str">
        <f>IF(A15="","",Meldeformular!F23)</f>
        <v/>
      </c>
      <c r="H15" s="172" t="str">
        <f>IF(A15="","",IF(Meldeformular!Y23="ja",VLOOKUP(A15,Einzelkür!$A$7:$E$106,5,FALSE),""))</f>
        <v/>
      </c>
      <c r="I15" s="172" t="str">
        <f>IF(A15="","",IF(Meldeformular!Z23&lt;&gt;"",IF(ISEVEN(Meldeformular!Z23)=TRUE,VLOOKUP(Meldeformular!Z23,Paarkür!$H$6:$M$64,4,FALSE),VLOOKUP(Meldeformular!Z23,Paarkür!$A$6:$F$64,4,FALSE)),""))</f>
        <v/>
      </c>
      <c r="J15" s="172" t="str">
        <f>IF(A15="","",IF(Meldeformular!AA23="ja",VLOOKUP(A15,'JE + Expert Einzelkür'!$A$7:$E$106,5,FALSE),""))</f>
        <v/>
      </c>
      <c r="K15" s="172" t="str">
        <f>IF(A15="","",IF(Meldeformular!AB23&lt;&gt;"",IF(ISEVEN(Meldeformular!AB23)=TRUE,VLOOKUP(Meldeformular!AB23,'JE + Expert Paarkür'!$H$6:$M$64,4,FALSE),VLOOKUP(Meldeformular!AB23,'JE + Expert Paarkür'!$A$6:$F$64,4,FALSE)),""))</f>
        <v/>
      </c>
      <c r="L15" s="172" t="str">
        <f>IF(A15="","",IF(Meldeformular!AC23&lt;&gt;"",IF(ISEVEN(Meldeformular!AC23)=TRUE,VLOOKUP(Meldeformular!AC23,Kleingruppen!$H$7:$M$52,3,FALSE),VLOOKUP(Meldeformular!AC23,Kleingruppen!$A$7:$F$52,3,FALSE)),""))</f>
        <v/>
      </c>
      <c r="M15" s="172" t="str">
        <f>IF(C15="","",IF(Meldeformular!AD23&lt;&gt;"",IF(ISEVEN(Meldeformular!AD23)=TRUE,VLOOKUP(Meldeformular!AD23,Großgruppen!$H$7:$M$56,3,FALSE),VLOOKUP(Meldeformular!AD23,Großgruppen!$A$7:$F$56,3,FALSE)),""))</f>
        <v/>
      </c>
    </row>
    <row r="16" spans="1:14" x14ac:dyDescent="0.25">
      <c r="A16" s="167" t="str">
        <f>IF(Meldeformular!B24="","",Meldeformular!A24)</f>
        <v/>
      </c>
      <c r="B16" s="171" t="str">
        <f>IF(A16="","",Meldeformular!B24)</f>
        <v/>
      </c>
      <c r="C16" s="172" t="str">
        <f>IF(B16="","",Meldeformular!C24)</f>
        <v/>
      </c>
      <c r="D16" s="172" t="str">
        <f>IF(C16="","",'allg. Daten'!$C$6)</f>
        <v/>
      </c>
      <c r="E16" s="172" t="str">
        <f>IF(A16="","",Meldeformular!D24)</f>
        <v/>
      </c>
      <c r="F16" s="173" t="str">
        <f>IF(A16="","",Meldeformular!E24)</f>
        <v/>
      </c>
      <c r="G16" s="172" t="str">
        <f>IF(A16="","",Meldeformular!F24)</f>
        <v/>
      </c>
      <c r="H16" s="172" t="str">
        <f>IF(A16="","",IF(Meldeformular!Y24="ja",VLOOKUP(A16,Einzelkür!$A$7:$E$106,5,FALSE),""))</f>
        <v/>
      </c>
      <c r="I16" s="172" t="str">
        <f>IF(A16="","",IF(Meldeformular!Z24&lt;&gt;"",IF(ISEVEN(Meldeformular!Z24)=TRUE,VLOOKUP(Meldeformular!Z24,Paarkür!$H$6:$M$64,4,FALSE),VLOOKUP(Meldeformular!Z24,Paarkür!$A$6:$F$64,4,FALSE)),""))</f>
        <v/>
      </c>
      <c r="J16" s="172" t="str">
        <f>IF(A16="","",IF(Meldeformular!AA24="ja",VLOOKUP(A16,'JE + Expert Einzelkür'!$A$7:$E$106,5,FALSE),""))</f>
        <v/>
      </c>
      <c r="K16" s="172" t="str">
        <f>IF(A16="","",IF(Meldeformular!AB24&lt;&gt;"",IF(ISEVEN(Meldeformular!AB24)=TRUE,VLOOKUP(Meldeformular!AB24,'JE + Expert Paarkür'!$H$6:$M$64,4,FALSE),VLOOKUP(Meldeformular!AB24,'JE + Expert Paarkür'!$A$6:$F$64,4,FALSE)),""))</f>
        <v/>
      </c>
      <c r="L16" s="172" t="str">
        <f>IF(A16="","",IF(Meldeformular!AC24&lt;&gt;"",IF(ISEVEN(Meldeformular!AC24)=TRUE,VLOOKUP(Meldeformular!AC24,Kleingruppen!$H$7:$M$52,3,FALSE),VLOOKUP(Meldeformular!AC24,Kleingruppen!$A$7:$F$52,3,FALSE)),""))</f>
        <v/>
      </c>
      <c r="M16" s="172" t="str">
        <f>IF(C16="","",IF(Meldeformular!AD24&lt;&gt;"",IF(ISEVEN(Meldeformular!AD24)=TRUE,VLOOKUP(Meldeformular!AD24,Großgruppen!$H$7:$M$56,3,FALSE),VLOOKUP(Meldeformular!AD24,Großgruppen!$A$7:$F$56,3,FALSE)),""))</f>
        <v/>
      </c>
    </row>
    <row r="17" spans="1:13" x14ac:dyDescent="0.25">
      <c r="A17" s="167" t="str">
        <f>IF(Meldeformular!B25="","",Meldeformular!A25)</f>
        <v/>
      </c>
      <c r="B17" s="171" t="str">
        <f>IF(A17="","",Meldeformular!B25)</f>
        <v/>
      </c>
      <c r="C17" s="172" t="str">
        <f>IF(B17="","",Meldeformular!C25)</f>
        <v/>
      </c>
      <c r="D17" s="172" t="str">
        <f>IF(C17="","",'allg. Daten'!$C$6)</f>
        <v/>
      </c>
      <c r="E17" s="172" t="str">
        <f>IF(A17="","",Meldeformular!D25)</f>
        <v/>
      </c>
      <c r="F17" s="173" t="str">
        <f>IF(A17="","",Meldeformular!E25)</f>
        <v/>
      </c>
      <c r="G17" s="172" t="str">
        <f>IF(A17="","",Meldeformular!F25)</f>
        <v/>
      </c>
      <c r="H17" s="172" t="str">
        <f>IF(A17="","",IF(Meldeformular!Y25="ja",VLOOKUP(A17,Einzelkür!$A$7:$E$106,5,FALSE),""))</f>
        <v/>
      </c>
      <c r="I17" s="172" t="str">
        <f>IF(A17="","",IF(Meldeformular!Z25&lt;&gt;"",IF(ISEVEN(Meldeformular!Z25)=TRUE,VLOOKUP(Meldeformular!Z25,Paarkür!$H$6:$M$64,4,FALSE),VLOOKUP(Meldeformular!Z25,Paarkür!$A$6:$F$64,4,FALSE)),""))</f>
        <v/>
      </c>
      <c r="J17" s="172" t="str">
        <f>IF(A17="","",IF(Meldeformular!AA25="ja",VLOOKUP(A17,'JE + Expert Einzelkür'!$A$7:$E$106,5,FALSE),""))</f>
        <v/>
      </c>
      <c r="K17" s="172" t="str">
        <f>IF(A17="","",IF(Meldeformular!AB25&lt;&gt;"",IF(ISEVEN(Meldeformular!AB25)=TRUE,VLOOKUP(Meldeformular!AB25,'JE + Expert Paarkür'!$H$6:$M$64,4,FALSE),VLOOKUP(Meldeformular!AB25,'JE + Expert Paarkür'!$A$6:$F$64,4,FALSE)),""))</f>
        <v/>
      </c>
      <c r="L17" s="172" t="str">
        <f>IF(A17="","",IF(Meldeformular!AC25&lt;&gt;"",IF(ISEVEN(Meldeformular!AC25)=TRUE,VLOOKUP(Meldeformular!AC25,Kleingruppen!$H$7:$M$52,3,FALSE),VLOOKUP(Meldeformular!AC25,Kleingruppen!$A$7:$F$52,3,FALSE)),""))</f>
        <v/>
      </c>
      <c r="M17" s="172" t="str">
        <f>IF(C17="","",IF(Meldeformular!AD25&lt;&gt;"",IF(ISEVEN(Meldeformular!AD25)=TRUE,VLOOKUP(Meldeformular!AD25,Großgruppen!$H$7:$M$56,3,FALSE),VLOOKUP(Meldeformular!AD25,Großgruppen!$A$7:$F$56,3,FALSE)),""))</f>
        <v/>
      </c>
    </row>
    <row r="18" spans="1:13" x14ac:dyDescent="0.25">
      <c r="A18" s="167" t="str">
        <f>IF(Meldeformular!B26="","",Meldeformular!A26)</f>
        <v/>
      </c>
      <c r="B18" s="171" t="str">
        <f>IF(A18="","",Meldeformular!B26)</f>
        <v/>
      </c>
      <c r="C18" s="172" t="str">
        <f>IF(B18="","",Meldeformular!C26)</f>
        <v/>
      </c>
      <c r="D18" s="172" t="str">
        <f>IF(C18="","",'allg. Daten'!$C$6)</f>
        <v/>
      </c>
      <c r="E18" s="172" t="str">
        <f>IF(A18="","",Meldeformular!D26)</f>
        <v/>
      </c>
      <c r="F18" s="173" t="str">
        <f>IF(A18="","",Meldeformular!E26)</f>
        <v/>
      </c>
      <c r="G18" s="172" t="str">
        <f>IF(A18="","",Meldeformular!F26)</f>
        <v/>
      </c>
      <c r="H18" s="172" t="str">
        <f>IF(A18="","",IF(Meldeformular!Y26="ja",VLOOKUP(A18,Einzelkür!$A$7:$E$106,5,FALSE),""))</f>
        <v/>
      </c>
      <c r="I18" s="172" t="str">
        <f>IF(A18="","",IF(Meldeformular!Z26&lt;&gt;"",IF(ISEVEN(Meldeformular!Z26)=TRUE,VLOOKUP(Meldeformular!Z26,Paarkür!$H$6:$M$64,4,FALSE),VLOOKUP(Meldeformular!Z26,Paarkür!$A$6:$F$64,4,FALSE)),""))</f>
        <v/>
      </c>
      <c r="J18" s="172" t="str">
        <f>IF(A18="","",IF(Meldeformular!AA26="ja",VLOOKUP(A18,'JE + Expert Einzelkür'!$A$7:$E$106,5,FALSE),""))</f>
        <v/>
      </c>
      <c r="K18" s="172" t="str">
        <f>IF(A18="","",IF(Meldeformular!AB26&lt;&gt;"",IF(ISEVEN(Meldeformular!AB26)=TRUE,VLOOKUP(Meldeformular!AB26,'JE + Expert Paarkür'!$H$6:$M$64,4,FALSE),VLOOKUP(Meldeformular!AB26,'JE + Expert Paarkür'!$A$6:$F$64,4,FALSE)),""))</f>
        <v/>
      </c>
      <c r="L18" s="172" t="str">
        <f>IF(A18="","",IF(Meldeformular!AC26&lt;&gt;"",IF(ISEVEN(Meldeformular!AC26)=TRUE,VLOOKUP(Meldeformular!AC26,Kleingruppen!$H$7:$M$52,3,FALSE),VLOOKUP(Meldeformular!AC26,Kleingruppen!$A$7:$F$52,3,FALSE)),""))</f>
        <v/>
      </c>
      <c r="M18" s="172" t="str">
        <f>IF(C18="","",IF(Meldeformular!AD26&lt;&gt;"",IF(ISEVEN(Meldeformular!AD26)=TRUE,VLOOKUP(Meldeformular!AD26,Großgruppen!$H$7:$M$56,3,FALSE),VLOOKUP(Meldeformular!AD26,Großgruppen!$A$7:$F$56,3,FALSE)),""))</f>
        <v/>
      </c>
    </row>
    <row r="19" spans="1:13" x14ac:dyDescent="0.25">
      <c r="A19" s="167" t="str">
        <f>IF(Meldeformular!B27="","",Meldeformular!A27)</f>
        <v/>
      </c>
      <c r="B19" s="171" t="str">
        <f>IF(A19="","",Meldeformular!B27)</f>
        <v/>
      </c>
      <c r="C19" s="172" t="str">
        <f>IF(B19="","",Meldeformular!C27)</f>
        <v/>
      </c>
      <c r="D19" s="172" t="str">
        <f>IF(C19="","",'allg. Daten'!$C$6)</f>
        <v/>
      </c>
      <c r="E19" s="172" t="str">
        <f>IF(A19="","",Meldeformular!D27)</f>
        <v/>
      </c>
      <c r="F19" s="173" t="str">
        <f>IF(A19="","",Meldeformular!E27)</f>
        <v/>
      </c>
      <c r="G19" s="172" t="str">
        <f>IF(A19="","",Meldeformular!F27)</f>
        <v/>
      </c>
      <c r="H19" s="172" t="str">
        <f>IF(A19="","",IF(Meldeformular!Y27="ja",VLOOKUP(A19,Einzelkür!$A$7:$E$106,5,FALSE),""))</f>
        <v/>
      </c>
      <c r="I19" s="172" t="str">
        <f>IF(A19="","",IF(Meldeformular!Z27&lt;&gt;"",IF(ISEVEN(Meldeformular!Z27)=TRUE,VLOOKUP(Meldeformular!Z27,Paarkür!$H$6:$M$64,4,FALSE),VLOOKUP(Meldeformular!Z27,Paarkür!$A$6:$F$64,4,FALSE)),""))</f>
        <v/>
      </c>
      <c r="J19" s="172" t="str">
        <f>IF(A19="","",IF(Meldeformular!AA27="ja",VLOOKUP(A19,'JE + Expert Einzelkür'!$A$7:$E$106,5,FALSE),""))</f>
        <v/>
      </c>
      <c r="K19" s="172" t="str">
        <f>IF(A19="","",IF(Meldeformular!AB27&lt;&gt;"",IF(ISEVEN(Meldeformular!AB27)=TRUE,VLOOKUP(Meldeformular!AB27,'JE + Expert Paarkür'!$H$6:$M$64,4,FALSE),VLOOKUP(Meldeformular!AB27,'JE + Expert Paarkür'!$A$6:$F$64,4,FALSE)),""))</f>
        <v/>
      </c>
      <c r="L19" s="172" t="str">
        <f>IF(A19="","",IF(Meldeformular!AC27&lt;&gt;"",IF(ISEVEN(Meldeformular!AC27)=TRUE,VLOOKUP(Meldeformular!AC27,Kleingruppen!$H$7:$M$52,3,FALSE),VLOOKUP(Meldeformular!AC27,Kleingruppen!$A$7:$F$52,3,FALSE)),""))</f>
        <v/>
      </c>
      <c r="M19" s="172" t="str">
        <f>IF(C19="","",IF(Meldeformular!AD27&lt;&gt;"",IF(ISEVEN(Meldeformular!AD27)=TRUE,VLOOKUP(Meldeformular!AD27,Großgruppen!$H$7:$M$56,3,FALSE),VLOOKUP(Meldeformular!AD27,Großgruppen!$A$7:$F$56,3,FALSE)),""))</f>
        <v/>
      </c>
    </row>
    <row r="20" spans="1:13" x14ac:dyDescent="0.25">
      <c r="A20" s="167" t="str">
        <f>IF(Meldeformular!B28="","",Meldeformular!A28)</f>
        <v/>
      </c>
      <c r="B20" s="171" t="str">
        <f>IF(A20="","",Meldeformular!B28)</f>
        <v/>
      </c>
      <c r="C20" s="172" t="str">
        <f>IF(B20="","",Meldeformular!C28)</f>
        <v/>
      </c>
      <c r="D20" s="172" t="str">
        <f>IF(C20="","",'allg. Daten'!$C$6)</f>
        <v/>
      </c>
      <c r="E20" s="172" t="str">
        <f>IF(A20="","",Meldeformular!D28)</f>
        <v/>
      </c>
      <c r="F20" s="173" t="str">
        <f>IF(A20="","",Meldeformular!E28)</f>
        <v/>
      </c>
      <c r="G20" s="172" t="str">
        <f>IF(A20="","",Meldeformular!F28)</f>
        <v/>
      </c>
      <c r="H20" s="172" t="str">
        <f>IF(A20="","",IF(Meldeformular!Y28="ja",VLOOKUP(A20,Einzelkür!$A$7:$E$106,5,FALSE),""))</f>
        <v/>
      </c>
      <c r="I20" s="172" t="str">
        <f>IF(A20="","",IF(Meldeformular!Z28&lt;&gt;"",IF(ISEVEN(Meldeformular!Z28)=TRUE,VLOOKUP(Meldeformular!Z28,Paarkür!$H$6:$M$64,4,FALSE),VLOOKUP(Meldeformular!Z28,Paarkür!$A$6:$F$64,4,FALSE)),""))</f>
        <v/>
      </c>
      <c r="J20" s="172" t="str">
        <f>IF(A20="","",IF(Meldeformular!AA28="ja",VLOOKUP(A20,'JE + Expert Einzelkür'!$A$7:$E$106,5,FALSE),""))</f>
        <v/>
      </c>
      <c r="K20" s="172" t="str">
        <f>IF(A20="","",IF(Meldeformular!AB28&lt;&gt;"",IF(ISEVEN(Meldeformular!AB28)=TRUE,VLOOKUP(Meldeformular!AB28,'JE + Expert Paarkür'!$H$6:$M$64,4,FALSE),VLOOKUP(Meldeformular!AB28,'JE + Expert Paarkür'!$A$6:$F$64,4,FALSE)),""))</f>
        <v/>
      </c>
      <c r="L20" s="172" t="str">
        <f>IF(A20="","",IF(Meldeformular!AC28&lt;&gt;"",IF(ISEVEN(Meldeformular!AC28)=TRUE,VLOOKUP(Meldeformular!AC28,Kleingruppen!$H$7:$M$52,3,FALSE),VLOOKUP(Meldeformular!AC28,Kleingruppen!$A$7:$F$52,3,FALSE)),""))</f>
        <v/>
      </c>
      <c r="M20" s="172" t="str">
        <f>IF(C20="","",IF(Meldeformular!AD28&lt;&gt;"",IF(ISEVEN(Meldeformular!AD28)=TRUE,VLOOKUP(Meldeformular!AD28,Großgruppen!$H$7:$M$56,3,FALSE),VLOOKUP(Meldeformular!AD28,Großgruppen!$A$7:$F$56,3,FALSE)),""))</f>
        <v/>
      </c>
    </row>
    <row r="21" spans="1:13" x14ac:dyDescent="0.25">
      <c r="A21" s="167" t="str">
        <f>IF(Meldeformular!B29="","",Meldeformular!A29)</f>
        <v/>
      </c>
      <c r="B21" s="171" t="str">
        <f>IF(A21="","",Meldeformular!B29)</f>
        <v/>
      </c>
      <c r="C21" s="172" t="str">
        <f>IF(B21="","",Meldeformular!C29)</f>
        <v/>
      </c>
      <c r="D21" s="172" t="str">
        <f>IF(C21="","",'allg. Daten'!$C$6)</f>
        <v/>
      </c>
      <c r="E21" s="172" t="str">
        <f>IF(A21="","",Meldeformular!D29)</f>
        <v/>
      </c>
      <c r="F21" s="173" t="str">
        <f>IF(A21="","",Meldeformular!E29)</f>
        <v/>
      </c>
      <c r="G21" s="172" t="str">
        <f>IF(A21="","",Meldeformular!F29)</f>
        <v/>
      </c>
      <c r="H21" s="172" t="str">
        <f>IF(A21="","",IF(Meldeformular!Y29="ja",VLOOKUP(A21,Einzelkür!$A$7:$E$106,5,FALSE),""))</f>
        <v/>
      </c>
      <c r="I21" s="172" t="str">
        <f>IF(A21="","",IF(Meldeformular!Z29&lt;&gt;"",IF(ISEVEN(Meldeformular!Z29)=TRUE,VLOOKUP(Meldeformular!Z29,Paarkür!$H$6:$M$64,4,FALSE),VLOOKUP(Meldeformular!Z29,Paarkür!$A$6:$F$64,4,FALSE)),""))</f>
        <v/>
      </c>
      <c r="J21" s="172" t="str">
        <f>IF(A21="","",IF(Meldeformular!AA29="ja",VLOOKUP(A21,'JE + Expert Einzelkür'!$A$7:$E$106,5,FALSE),""))</f>
        <v/>
      </c>
      <c r="K21" s="172" t="str">
        <f>IF(A21="","",IF(Meldeformular!AB29&lt;&gt;"",IF(ISEVEN(Meldeformular!AB29)=TRUE,VLOOKUP(Meldeformular!AB29,'JE + Expert Paarkür'!$H$6:$M$64,4,FALSE),VLOOKUP(Meldeformular!AB29,'JE + Expert Paarkür'!$A$6:$F$64,4,FALSE)),""))</f>
        <v/>
      </c>
      <c r="L21" s="172" t="str">
        <f>IF(A21="","",IF(Meldeformular!AC29&lt;&gt;"",IF(ISEVEN(Meldeformular!AC29)=TRUE,VLOOKUP(Meldeformular!AC29,Kleingruppen!$H$7:$M$52,3,FALSE),VLOOKUP(Meldeformular!AC29,Kleingruppen!$A$7:$F$52,3,FALSE)),""))</f>
        <v/>
      </c>
      <c r="M21" s="172" t="str">
        <f>IF(C21="","",IF(Meldeformular!AD29&lt;&gt;"",IF(ISEVEN(Meldeformular!AD29)=TRUE,VLOOKUP(Meldeformular!AD29,Großgruppen!$H$7:$M$56,3,FALSE),VLOOKUP(Meldeformular!AD29,Großgruppen!$A$7:$F$56,3,FALSE)),""))</f>
        <v/>
      </c>
    </row>
    <row r="22" spans="1:13" x14ac:dyDescent="0.25">
      <c r="A22" s="167" t="str">
        <f>IF(Meldeformular!B30="","",Meldeformular!A30)</f>
        <v/>
      </c>
      <c r="B22" s="171" t="str">
        <f>IF(A22="","",Meldeformular!B30)</f>
        <v/>
      </c>
      <c r="C22" s="172" t="str">
        <f>IF(B22="","",Meldeformular!C30)</f>
        <v/>
      </c>
      <c r="D22" s="172" t="str">
        <f>IF(C22="","",'allg. Daten'!$C$6)</f>
        <v/>
      </c>
      <c r="E22" s="172" t="str">
        <f>IF(A22="","",Meldeformular!D30)</f>
        <v/>
      </c>
      <c r="F22" s="173" t="str">
        <f>IF(A22="","",Meldeformular!E30)</f>
        <v/>
      </c>
      <c r="G22" s="172" t="str">
        <f>IF(A22="","",Meldeformular!F30)</f>
        <v/>
      </c>
      <c r="H22" s="172" t="str">
        <f>IF(A22="","",IF(Meldeformular!Y30="ja",VLOOKUP(A22,Einzelkür!$A$7:$E$106,5,FALSE),""))</f>
        <v/>
      </c>
      <c r="I22" s="172" t="str">
        <f>IF(A22="","",IF(Meldeformular!Z30&lt;&gt;"",IF(ISEVEN(Meldeformular!Z30)=TRUE,VLOOKUP(Meldeformular!Z30,Paarkür!$H$6:$M$64,4,FALSE),VLOOKUP(Meldeformular!Z30,Paarkür!$A$6:$F$64,4,FALSE)),""))</f>
        <v/>
      </c>
      <c r="J22" s="172" t="str">
        <f>IF(A22="","",IF(Meldeformular!AA30="ja",VLOOKUP(A22,'JE + Expert Einzelkür'!$A$7:$E$106,5,FALSE),""))</f>
        <v/>
      </c>
      <c r="K22" s="172" t="str">
        <f>IF(A22="","",IF(Meldeformular!AB30&lt;&gt;"",IF(ISEVEN(Meldeformular!AB30)=TRUE,VLOOKUP(Meldeformular!AB30,'JE + Expert Paarkür'!$H$6:$M$64,4,FALSE),VLOOKUP(Meldeformular!AB30,'JE + Expert Paarkür'!$A$6:$F$64,4,FALSE)),""))</f>
        <v/>
      </c>
      <c r="L22" s="172" t="str">
        <f>IF(A22="","",IF(Meldeformular!AC30&lt;&gt;"",IF(ISEVEN(Meldeformular!AC30)=TRUE,VLOOKUP(Meldeformular!AC30,Kleingruppen!$H$7:$M$52,3,FALSE),VLOOKUP(Meldeformular!AC30,Kleingruppen!$A$7:$F$52,3,FALSE)),""))</f>
        <v/>
      </c>
      <c r="M22" s="172" t="str">
        <f>IF(C22="","",IF(Meldeformular!AD30&lt;&gt;"",IF(ISEVEN(Meldeformular!AD30)=TRUE,VLOOKUP(Meldeformular!AD30,Großgruppen!$H$7:$M$56,3,FALSE),VLOOKUP(Meldeformular!AD30,Großgruppen!$A$7:$F$56,3,FALSE)),""))</f>
        <v/>
      </c>
    </row>
    <row r="23" spans="1:13" x14ac:dyDescent="0.25">
      <c r="A23" s="167" t="str">
        <f>IF(Meldeformular!B31="","",Meldeformular!A31)</f>
        <v/>
      </c>
      <c r="B23" s="171" t="str">
        <f>IF(A23="","",Meldeformular!B31)</f>
        <v/>
      </c>
      <c r="C23" s="172" t="str">
        <f>IF(B23="","",Meldeformular!C31)</f>
        <v/>
      </c>
      <c r="D23" s="172" t="str">
        <f>IF(C23="","",'allg. Daten'!$C$6)</f>
        <v/>
      </c>
      <c r="E23" s="172" t="str">
        <f>IF(A23="","",Meldeformular!D31)</f>
        <v/>
      </c>
      <c r="F23" s="173" t="str">
        <f>IF(A23="","",Meldeformular!E31)</f>
        <v/>
      </c>
      <c r="G23" s="172" t="str">
        <f>IF(A23="","",Meldeformular!F31)</f>
        <v/>
      </c>
      <c r="H23" s="172" t="str">
        <f>IF(A23="","",IF(Meldeformular!Y31="ja",VLOOKUP(A23,Einzelkür!$A$7:$E$106,5,FALSE),""))</f>
        <v/>
      </c>
      <c r="I23" s="172" t="str">
        <f>IF(A23="","",IF(Meldeformular!Z31&lt;&gt;"",IF(ISEVEN(Meldeformular!Z31)=TRUE,VLOOKUP(Meldeformular!Z31,Paarkür!$H$6:$M$64,4,FALSE),VLOOKUP(Meldeformular!Z31,Paarkür!$A$6:$F$64,4,FALSE)),""))</f>
        <v/>
      </c>
      <c r="J23" s="172" t="str">
        <f>IF(A23="","",IF(Meldeformular!AA31="ja",VLOOKUP(A23,'JE + Expert Einzelkür'!$A$7:$E$106,5,FALSE),""))</f>
        <v/>
      </c>
      <c r="K23" s="172" t="str">
        <f>IF(A23="","",IF(Meldeformular!AB31&lt;&gt;"",IF(ISEVEN(Meldeformular!AB31)=TRUE,VLOOKUP(Meldeformular!AB31,'JE + Expert Paarkür'!$H$6:$M$64,4,FALSE),VLOOKUP(Meldeformular!AB31,'JE + Expert Paarkür'!$A$6:$F$64,4,FALSE)),""))</f>
        <v/>
      </c>
      <c r="L23" s="172" t="str">
        <f>IF(A23="","",IF(Meldeformular!AC31&lt;&gt;"",IF(ISEVEN(Meldeformular!AC31)=TRUE,VLOOKUP(Meldeformular!AC31,Kleingruppen!$H$7:$M$52,3,FALSE),VLOOKUP(Meldeformular!AC31,Kleingruppen!$A$7:$F$52,3,FALSE)),""))</f>
        <v/>
      </c>
      <c r="M23" s="172" t="str">
        <f>IF(C23="","",IF(Meldeformular!AD31&lt;&gt;"",IF(ISEVEN(Meldeformular!AD31)=TRUE,VLOOKUP(Meldeformular!AD31,Großgruppen!$H$7:$M$56,3,FALSE),VLOOKUP(Meldeformular!AD31,Großgruppen!$A$7:$F$56,3,FALSE)),""))</f>
        <v/>
      </c>
    </row>
    <row r="24" spans="1:13" x14ac:dyDescent="0.25">
      <c r="A24" s="167" t="str">
        <f>IF(Meldeformular!B32="","",Meldeformular!A32)</f>
        <v/>
      </c>
      <c r="B24" s="171" t="str">
        <f>IF(A24="","",Meldeformular!B32)</f>
        <v/>
      </c>
      <c r="C24" s="172" t="str">
        <f>IF(B24="","",Meldeformular!C32)</f>
        <v/>
      </c>
      <c r="D24" s="172" t="str">
        <f>IF(C24="","",'allg. Daten'!$C$6)</f>
        <v/>
      </c>
      <c r="E24" s="172" t="str">
        <f>IF(A24="","",Meldeformular!D32)</f>
        <v/>
      </c>
      <c r="F24" s="173" t="str">
        <f>IF(A24="","",Meldeformular!E32)</f>
        <v/>
      </c>
      <c r="G24" s="172" t="str">
        <f>IF(A24="","",Meldeformular!F32)</f>
        <v/>
      </c>
      <c r="H24" s="172" t="str">
        <f>IF(A24="","",IF(Meldeformular!Y32="ja",VLOOKUP(A24,Einzelkür!$A$7:$E$106,5,FALSE),""))</f>
        <v/>
      </c>
      <c r="I24" s="172" t="str">
        <f>IF(A24="","",IF(Meldeformular!Z32&lt;&gt;"",IF(ISEVEN(Meldeformular!Z32)=TRUE,VLOOKUP(Meldeformular!Z32,Paarkür!$H$6:$M$64,4,FALSE),VLOOKUP(Meldeformular!Z32,Paarkür!$A$6:$F$64,4,FALSE)),""))</f>
        <v/>
      </c>
      <c r="J24" s="172" t="str">
        <f>IF(A24="","",IF(Meldeformular!AA32="ja",VLOOKUP(A24,'JE + Expert Einzelkür'!$A$7:$E$106,5,FALSE),""))</f>
        <v/>
      </c>
      <c r="K24" s="172" t="str">
        <f>IF(A24="","",IF(Meldeformular!AB32&lt;&gt;"",IF(ISEVEN(Meldeformular!AB32)=TRUE,VLOOKUP(Meldeformular!AB32,'JE + Expert Paarkür'!$H$6:$M$64,4,FALSE),VLOOKUP(Meldeformular!AB32,'JE + Expert Paarkür'!$A$6:$F$64,4,FALSE)),""))</f>
        <v/>
      </c>
      <c r="L24" s="172" t="str">
        <f>IF(A24="","",IF(Meldeformular!AC32&lt;&gt;"",IF(ISEVEN(Meldeformular!AC32)=TRUE,VLOOKUP(Meldeformular!AC32,Kleingruppen!$H$7:$M$52,3,FALSE),VLOOKUP(Meldeformular!AC32,Kleingruppen!$A$7:$F$52,3,FALSE)),""))</f>
        <v/>
      </c>
      <c r="M24" s="172" t="str">
        <f>IF(C24="","",IF(Meldeformular!AD32&lt;&gt;"",IF(ISEVEN(Meldeformular!AD32)=TRUE,VLOOKUP(Meldeformular!AD32,Großgruppen!$H$7:$M$56,3,FALSE),VLOOKUP(Meldeformular!AD32,Großgruppen!$A$7:$F$56,3,FALSE)),""))</f>
        <v/>
      </c>
    </row>
    <row r="25" spans="1:13" x14ac:dyDescent="0.25">
      <c r="A25" s="167" t="str">
        <f>IF(Meldeformular!B33="","",Meldeformular!A33)</f>
        <v/>
      </c>
      <c r="B25" s="171" t="str">
        <f>IF(A25="","",Meldeformular!B33)</f>
        <v/>
      </c>
      <c r="C25" s="172" t="str">
        <f>IF(B25="","",Meldeformular!C33)</f>
        <v/>
      </c>
      <c r="D25" s="172" t="str">
        <f>IF(C25="","",'allg. Daten'!$C$6)</f>
        <v/>
      </c>
      <c r="E25" s="172" t="str">
        <f>IF(A25="","",Meldeformular!D33)</f>
        <v/>
      </c>
      <c r="F25" s="173" t="str">
        <f>IF(A25="","",Meldeformular!E33)</f>
        <v/>
      </c>
      <c r="G25" s="172" t="str">
        <f>IF(A25="","",Meldeformular!F33)</f>
        <v/>
      </c>
      <c r="H25" s="172" t="str">
        <f>IF(A25="","",IF(Meldeformular!Y33="ja",VLOOKUP(A25,Einzelkür!$A$7:$E$106,5,FALSE),""))</f>
        <v/>
      </c>
      <c r="I25" s="172" t="str">
        <f>IF(A25="","",IF(Meldeformular!Z33&lt;&gt;"",IF(ISEVEN(Meldeformular!Z33)=TRUE,VLOOKUP(Meldeformular!Z33,Paarkür!$H$6:$M$64,4,FALSE),VLOOKUP(Meldeformular!Z33,Paarkür!$A$6:$F$64,4,FALSE)),""))</f>
        <v/>
      </c>
      <c r="J25" s="172" t="str">
        <f>IF(A25="","",IF(Meldeformular!AA33="ja",VLOOKUP(A25,'JE + Expert Einzelkür'!$A$7:$E$106,5,FALSE),""))</f>
        <v/>
      </c>
      <c r="K25" s="172" t="str">
        <f>IF(A25="","",IF(Meldeformular!AB33&lt;&gt;"",IF(ISEVEN(Meldeformular!AB33)=TRUE,VLOOKUP(Meldeformular!AB33,'JE + Expert Paarkür'!$H$6:$M$64,4,FALSE),VLOOKUP(Meldeformular!AB33,'JE + Expert Paarkür'!$A$6:$F$64,4,FALSE)),""))</f>
        <v/>
      </c>
      <c r="L25" s="172" t="str">
        <f>IF(A25="","",IF(Meldeformular!AC33&lt;&gt;"",IF(ISEVEN(Meldeformular!AC33)=TRUE,VLOOKUP(Meldeformular!AC33,Kleingruppen!$H$7:$M$52,3,FALSE),VLOOKUP(Meldeformular!AC33,Kleingruppen!$A$7:$F$52,3,FALSE)),""))</f>
        <v/>
      </c>
      <c r="M25" s="172" t="str">
        <f>IF(C25="","",IF(Meldeformular!AD33&lt;&gt;"",IF(ISEVEN(Meldeformular!AD33)=TRUE,VLOOKUP(Meldeformular!AD33,Großgruppen!$H$7:$M$56,3,FALSE),VLOOKUP(Meldeformular!AD33,Großgruppen!$A$7:$F$56,3,FALSE)),""))</f>
        <v/>
      </c>
    </row>
    <row r="26" spans="1:13" x14ac:dyDescent="0.25">
      <c r="A26" s="167" t="str">
        <f>IF(Meldeformular!B34="","",Meldeformular!A34)</f>
        <v/>
      </c>
      <c r="B26" s="171" t="str">
        <f>IF(A26="","",Meldeformular!B34)</f>
        <v/>
      </c>
      <c r="C26" s="172" t="str">
        <f>IF(B26="","",Meldeformular!C34)</f>
        <v/>
      </c>
      <c r="D26" s="172" t="str">
        <f>IF(C26="","",'allg. Daten'!$C$6)</f>
        <v/>
      </c>
      <c r="E26" s="172" t="str">
        <f>IF(A26="","",Meldeformular!D34)</f>
        <v/>
      </c>
      <c r="F26" s="173" t="str">
        <f>IF(A26="","",Meldeformular!E34)</f>
        <v/>
      </c>
      <c r="G26" s="172" t="str">
        <f>IF(A26="","",Meldeformular!F34)</f>
        <v/>
      </c>
      <c r="H26" s="172" t="str">
        <f>IF(A26="","",IF(Meldeformular!Y34="ja",VLOOKUP(A26,Einzelkür!$A$7:$E$106,5,FALSE),""))</f>
        <v/>
      </c>
      <c r="I26" s="172" t="str">
        <f>IF(A26="","",IF(Meldeformular!Z34&lt;&gt;"",IF(ISEVEN(Meldeformular!Z34)=TRUE,VLOOKUP(Meldeformular!Z34,Paarkür!$H$6:$M$64,4,FALSE),VLOOKUP(Meldeformular!Z34,Paarkür!$A$6:$F$64,4,FALSE)),""))</f>
        <v/>
      </c>
      <c r="J26" s="172" t="str">
        <f>IF(A26="","",IF(Meldeformular!AA34="ja",VLOOKUP(A26,'JE + Expert Einzelkür'!$A$7:$E$106,5,FALSE),""))</f>
        <v/>
      </c>
      <c r="K26" s="172" t="str">
        <f>IF(A26="","",IF(Meldeformular!AB34&lt;&gt;"",IF(ISEVEN(Meldeformular!AB34)=TRUE,VLOOKUP(Meldeformular!AB34,'JE + Expert Paarkür'!$H$6:$M$64,4,FALSE),VLOOKUP(Meldeformular!AB34,'JE + Expert Paarkür'!$A$6:$F$64,4,FALSE)),""))</f>
        <v/>
      </c>
      <c r="L26" s="172" t="str">
        <f>IF(A26="","",IF(Meldeformular!AC34&lt;&gt;"",IF(ISEVEN(Meldeformular!AC34)=TRUE,VLOOKUP(Meldeformular!AC34,Kleingruppen!$H$7:$M$52,3,FALSE),VLOOKUP(Meldeformular!AC34,Kleingruppen!$A$7:$F$52,3,FALSE)),""))</f>
        <v/>
      </c>
      <c r="M26" s="172" t="str">
        <f>IF(C26="","",IF(Meldeformular!AD34&lt;&gt;"",IF(ISEVEN(Meldeformular!AD34)=TRUE,VLOOKUP(Meldeformular!AD34,Großgruppen!$H$7:$M$56,3,FALSE),VLOOKUP(Meldeformular!AD34,Großgruppen!$A$7:$F$56,3,FALSE)),""))</f>
        <v/>
      </c>
    </row>
    <row r="27" spans="1:13" x14ac:dyDescent="0.25">
      <c r="A27" s="167" t="str">
        <f>IF(Meldeformular!B35="","",Meldeformular!A35)</f>
        <v/>
      </c>
      <c r="B27" s="171" t="str">
        <f>IF(A27="","",Meldeformular!B35)</f>
        <v/>
      </c>
      <c r="C27" s="172" t="str">
        <f>IF(B27="","",Meldeformular!C35)</f>
        <v/>
      </c>
      <c r="D27" s="172" t="str">
        <f>IF(C27="","",'allg. Daten'!$C$6)</f>
        <v/>
      </c>
      <c r="E27" s="172" t="str">
        <f>IF(A27="","",Meldeformular!D35)</f>
        <v/>
      </c>
      <c r="F27" s="173" t="str">
        <f>IF(A27="","",Meldeformular!E35)</f>
        <v/>
      </c>
      <c r="G27" s="172" t="str">
        <f>IF(A27="","",Meldeformular!F35)</f>
        <v/>
      </c>
      <c r="H27" s="172" t="str">
        <f>IF(A27="","",IF(Meldeformular!Y35="ja",VLOOKUP(A27,Einzelkür!$A$7:$E$106,5,FALSE),""))</f>
        <v/>
      </c>
      <c r="I27" s="172" t="str">
        <f>IF(A27="","",IF(Meldeformular!Z35&lt;&gt;"",IF(ISEVEN(Meldeformular!Z35)=TRUE,VLOOKUP(Meldeformular!Z35,Paarkür!$H$6:$M$64,4,FALSE),VLOOKUP(Meldeformular!Z35,Paarkür!$A$6:$F$64,4,FALSE)),""))</f>
        <v/>
      </c>
      <c r="J27" s="172" t="str">
        <f>IF(A27="","",IF(Meldeformular!AA35="ja",VLOOKUP(A27,'JE + Expert Einzelkür'!$A$7:$E$106,5,FALSE),""))</f>
        <v/>
      </c>
      <c r="K27" s="172" t="str">
        <f>IF(A27="","",IF(Meldeformular!AB35&lt;&gt;"",IF(ISEVEN(Meldeformular!AB35)=TRUE,VLOOKUP(Meldeformular!AB35,'JE + Expert Paarkür'!$H$6:$M$64,4,FALSE),VLOOKUP(Meldeformular!AB35,'JE + Expert Paarkür'!$A$6:$F$64,4,FALSE)),""))</f>
        <v/>
      </c>
      <c r="L27" s="172" t="str">
        <f>IF(A27="","",IF(Meldeformular!AC35&lt;&gt;"",IF(ISEVEN(Meldeformular!AC35)=TRUE,VLOOKUP(Meldeformular!AC35,Kleingruppen!$H$7:$M$52,3,FALSE),VLOOKUP(Meldeformular!AC35,Kleingruppen!$A$7:$F$52,3,FALSE)),""))</f>
        <v/>
      </c>
      <c r="M27" s="172" t="str">
        <f>IF(C27="","",IF(Meldeformular!AD35&lt;&gt;"",IF(ISEVEN(Meldeformular!AD35)=TRUE,VLOOKUP(Meldeformular!AD35,Großgruppen!$H$7:$M$56,3,FALSE),VLOOKUP(Meldeformular!AD35,Großgruppen!$A$7:$F$56,3,FALSE)),""))</f>
        <v/>
      </c>
    </row>
    <row r="28" spans="1:13" x14ac:dyDescent="0.25">
      <c r="A28" s="167" t="str">
        <f>IF(Meldeformular!B36="","",Meldeformular!A36)</f>
        <v/>
      </c>
      <c r="B28" s="171" t="str">
        <f>IF(A28="","",Meldeformular!B36)</f>
        <v/>
      </c>
      <c r="C28" s="172" t="str">
        <f>IF(B28="","",Meldeformular!C36)</f>
        <v/>
      </c>
      <c r="D28" s="172" t="str">
        <f>IF(C28="","",'allg. Daten'!$C$6)</f>
        <v/>
      </c>
      <c r="E28" s="172" t="str">
        <f>IF(A28="","",Meldeformular!D36)</f>
        <v/>
      </c>
      <c r="F28" s="173" t="str">
        <f>IF(A28="","",Meldeformular!E36)</f>
        <v/>
      </c>
      <c r="G28" s="172" t="str">
        <f>IF(A28="","",Meldeformular!F36)</f>
        <v/>
      </c>
      <c r="H28" s="172" t="str">
        <f>IF(A28="","",IF(Meldeformular!Y36="ja",VLOOKUP(A28,Einzelkür!$A$7:$E$106,5,FALSE),""))</f>
        <v/>
      </c>
      <c r="I28" s="172" t="str">
        <f>IF(A28="","",IF(Meldeformular!Z36&lt;&gt;"",IF(ISEVEN(Meldeformular!Z36)=TRUE,VLOOKUP(Meldeformular!Z36,Paarkür!$H$6:$M$64,4,FALSE),VLOOKUP(Meldeformular!Z36,Paarkür!$A$6:$F$64,4,FALSE)),""))</f>
        <v/>
      </c>
      <c r="J28" s="172" t="str">
        <f>IF(A28="","",IF(Meldeformular!AA36="ja",VLOOKUP(A28,'JE + Expert Einzelkür'!$A$7:$E$106,5,FALSE),""))</f>
        <v/>
      </c>
      <c r="K28" s="172" t="str">
        <f>IF(A28="","",IF(Meldeformular!AB36&lt;&gt;"",IF(ISEVEN(Meldeformular!AB36)=TRUE,VLOOKUP(Meldeformular!AB36,'JE + Expert Paarkür'!$H$6:$M$64,4,FALSE),VLOOKUP(Meldeformular!AB36,'JE + Expert Paarkür'!$A$6:$F$64,4,FALSE)),""))</f>
        <v/>
      </c>
      <c r="L28" s="172" t="str">
        <f>IF(A28="","",IF(Meldeformular!AC36&lt;&gt;"",IF(ISEVEN(Meldeformular!AC36)=TRUE,VLOOKUP(Meldeformular!AC36,Kleingruppen!$H$7:$M$52,3,FALSE),VLOOKUP(Meldeformular!AC36,Kleingruppen!$A$7:$F$52,3,FALSE)),""))</f>
        <v/>
      </c>
      <c r="M28" s="172" t="str">
        <f>IF(C28="","",IF(Meldeformular!AD36&lt;&gt;"",IF(ISEVEN(Meldeformular!AD36)=TRUE,VLOOKUP(Meldeformular!AD36,Großgruppen!$H$7:$M$56,3,FALSE),VLOOKUP(Meldeformular!AD36,Großgruppen!$A$7:$F$56,3,FALSE)),""))</f>
        <v/>
      </c>
    </row>
    <row r="29" spans="1:13" x14ac:dyDescent="0.25">
      <c r="A29" s="167" t="str">
        <f>IF(Meldeformular!B37="","",Meldeformular!A37)</f>
        <v/>
      </c>
      <c r="B29" s="171" t="str">
        <f>IF(A29="","",Meldeformular!B37)</f>
        <v/>
      </c>
      <c r="C29" s="172" t="str">
        <f>IF(B29="","",Meldeformular!C37)</f>
        <v/>
      </c>
      <c r="D29" s="172" t="str">
        <f>IF(C29="","",'allg. Daten'!$C$6)</f>
        <v/>
      </c>
      <c r="E29" s="172" t="str">
        <f>IF(A29="","",Meldeformular!D37)</f>
        <v/>
      </c>
      <c r="F29" s="173" t="str">
        <f>IF(A29="","",Meldeformular!E37)</f>
        <v/>
      </c>
      <c r="G29" s="172" t="str">
        <f>IF(A29="","",Meldeformular!F37)</f>
        <v/>
      </c>
      <c r="H29" s="172" t="str">
        <f>IF(A29="","",IF(Meldeformular!Y37="ja",VLOOKUP(A29,Einzelkür!$A$7:$E$106,5,FALSE),""))</f>
        <v/>
      </c>
      <c r="I29" s="172" t="str">
        <f>IF(A29="","",IF(Meldeformular!Z37&lt;&gt;"",IF(ISEVEN(Meldeformular!Z37)=TRUE,VLOOKUP(Meldeformular!Z37,Paarkür!$H$6:$M$64,4,FALSE),VLOOKUP(Meldeformular!Z37,Paarkür!$A$6:$F$64,4,FALSE)),""))</f>
        <v/>
      </c>
      <c r="J29" s="172" t="str">
        <f>IF(A29="","",IF(Meldeformular!AA37="ja",VLOOKUP(A29,'JE + Expert Einzelkür'!$A$7:$E$106,5,FALSE),""))</f>
        <v/>
      </c>
      <c r="K29" s="172" t="str">
        <f>IF(A29="","",IF(Meldeformular!AB37&lt;&gt;"",IF(ISEVEN(Meldeformular!AB37)=TRUE,VLOOKUP(Meldeformular!AB37,'JE + Expert Paarkür'!$H$6:$M$64,4,FALSE),VLOOKUP(Meldeformular!AB37,'JE + Expert Paarkür'!$A$6:$F$64,4,FALSE)),""))</f>
        <v/>
      </c>
      <c r="L29" s="172" t="str">
        <f>IF(A29="","",IF(Meldeformular!AC37&lt;&gt;"",IF(ISEVEN(Meldeformular!AC37)=TRUE,VLOOKUP(Meldeformular!AC37,Kleingruppen!$H$7:$M$52,3,FALSE),VLOOKUP(Meldeformular!AC37,Kleingruppen!$A$7:$F$52,3,FALSE)),""))</f>
        <v/>
      </c>
      <c r="M29" s="172" t="str">
        <f>IF(C29="","",IF(Meldeformular!AD37&lt;&gt;"",IF(ISEVEN(Meldeformular!AD37)=TRUE,VLOOKUP(Meldeformular!AD37,Großgruppen!$H$7:$M$56,3,FALSE),VLOOKUP(Meldeformular!AD37,Großgruppen!$A$7:$F$56,3,FALSE)),""))</f>
        <v/>
      </c>
    </row>
    <row r="30" spans="1:13" x14ac:dyDescent="0.25">
      <c r="A30" s="167" t="str">
        <f>IF(Meldeformular!B38="","",Meldeformular!A38)</f>
        <v/>
      </c>
      <c r="B30" s="171" t="str">
        <f>IF(A30="","",Meldeformular!B38)</f>
        <v/>
      </c>
      <c r="C30" s="172" t="str">
        <f>IF(B30="","",Meldeformular!C38)</f>
        <v/>
      </c>
      <c r="D30" s="172" t="str">
        <f>IF(C30="","",'allg. Daten'!$C$6)</f>
        <v/>
      </c>
      <c r="E30" s="172" t="str">
        <f>IF(A30="","",Meldeformular!D38)</f>
        <v/>
      </c>
      <c r="F30" s="173" t="str">
        <f>IF(A30="","",Meldeformular!E38)</f>
        <v/>
      </c>
      <c r="G30" s="172" t="str">
        <f>IF(A30="","",Meldeformular!F38)</f>
        <v/>
      </c>
      <c r="H30" s="172" t="str">
        <f>IF(A30="","",IF(Meldeformular!Y38="ja",VLOOKUP(A30,Einzelkür!$A$7:$E$106,5,FALSE),""))</f>
        <v/>
      </c>
      <c r="I30" s="172" t="str">
        <f>IF(A30="","",IF(Meldeformular!Z38&lt;&gt;"",IF(ISEVEN(Meldeformular!Z38)=TRUE,VLOOKUP(Meldeformular!Z38,Paarkür!$H$6:$M$64,4,FALSE),VLOOKUP(Meldeformular!Z38,Paarkür!$A$6:$F$64,4,FALSE)),""))</f>
        <v/>
      </c>
      <c r="J30" s="172" t="str">
        <f>IF(A30="","",IF(Meldeformular!AA38="ja",VLOOKUP(A30,'JE + Expert Einzelkür'!$A$7:$E$106,5,FALSE),""))</f>
        <v/>
      </c>
      <c r="K30" s="172" t="str">
        <f>IF(A30="","",IF(Meldeformular!AB38&lt;&gt;"",IF(ISEVEN(Meldeformular!AB38)=TRUE,VLOOKUP(Meldeformular!AB38,'JE + Expert Paarkür'!$H$6:$M$64,4,FALSE),VLOOKUP(Meldeformular!AB38,'JE + Expert Paarkür'!$A$6:$F$64,4,FALSE)),""))</f>
        <v/>
      </c>
      <c r="L30" s="172" t="str">
        <f>IF(A30="","",IF(Meldeformular!AC38&lt;&gt;"",IF(ISEVEN(Meldeformular!AC38)=TRUE,VLOOKUP(Meldeformular!AC38,Kleingruppen!$H$7:$M$52,3,FALSE),VLOOKUP(Meldeformular!AC38,Kleingruppen!$A$7:$F$52,3,FALSE)),""))</f>
        <v/>
      </c>
      <c r="M30" s="172" t="str">
        <f>IF(C30="","",IF(Meldeformular!AD38&lt;&gt;"",IF(ISEVEN(Meldeformular!AD38)=TRUE,VLOOKUP(Meldeformular!AD38,Großgruppen!$H$7:$M$56,3,FALSE),VLOOKUP(Meldeformular!AD38,Großgruppen!$A$7:$F$56,3,FALSE)),""))</f>
        <v/>
      </c>
    </row>
    <row r="31" spans="1:13" x14ac:dyDescent="0.25">
      <c r="A31" s="167" t="str">
        <f>IF(Meldeformular!B39="","",Meldeformular!A39)</f>
        <v/>
      </c>
      <c r="B31" s="171" t="str">
        <f>IF(A31="","",Meldeformular!B39)</f>
        <v/>
      </c>
      <c r="C31" s="172" t="str">
        <f>IF(B31="","",Meldeformular!C39)</f>
        <v/>
      </c>
      <c r="D31" s="172" t="str">
        <f>IF(C31="","",'allg. Daten'!$C$6)</f>
        <v/>
      </c>
      <c r="E31" s="172" t="str">
        <f>IF(A31="","",Meldeformular!D39)</f>
        <v/>
      </c>
      <c r="F31" s="173" t="str">
        <f>IF(A31="","",Meldeformular!E39)</f>
        <v/>
      </c>
      <c r="G31" s="172" t="str">
        <f>IF(A31="","",Meldeformular!F39)</f>
        <v/>
      </c>
      <c r="H31" s="172" t="str">
        <f>IF(A31="","",IF(Meldeformular!Y39="ja",VLOOKUP(A31,Einzelkür!$A$7:$E$106,5,FALSE),""))</f>
        <v/>
      </c>
      <c r="I31" s="172" t="str">
        <f>IF(A31="","",IF(Meldeformular!Z39&lt;&gt;"",IF(ISEVEN(Meldeformular!Z39)=TRUE,VLOOKUP(Meldeformular!Z39,Paarkür!$H$6:$M$64,4,FALSE),VLOOKUP(Meldeformular!Z39,Paarkür!$A$6:$F$64,4,FALSE)),""))</f>
        <v/>
      </c>
      <c r="J31" s="172" t="str">
        <f>IF(A31="","",IF(Meldeformular!AA39="ja",VLOOKUP(A31,'JE + Expert Einzelkür'!$A$7:$E$106,5,FALSE),""))</f>
        <v/>
      </c>
      <c r="K31" s="172" t="str">
        <f>IF(A31="","",IF(Meldeformular!AB39&lt;&gt;"",IF(ISEVEN(Meldeformular!AB39)=TRUE,VLOOKUP(Meldeformular!AB39,'JE + Expert Paarkür'!$H$6:$M$64,4,FALSE),VLOOKUP(Meldeformular!AB39,'JE + Expert Paarkür'!$A$6:$F$64,4,FALSE)),""))</f>
        <v/>
      </c>
      <c r="L31" s="172" t="str">
        <f>IF(A31="","",IF(Meldeformular!AC39&lt;&gt;"",IF(ISEVEN(Meldeformular!AC39)=TRUE,VLOOKUP(Meldeformular!AC39,Kleingruppen!$H$7:$M$52,3,FALSE),VLOOKUP(Meldeformular!AC39,Kleingruppen!$A$7:$F$52,3,FALSE)),""))</f>
        <v/>
      </c>
      <c r="M31" s="172" t="str">
        <f>IF(C31="","",IF(Meldeformular!AD39&lt;&gt;"",IF(ISEVEN(Meldeformular!AD39)=TRUE,VLOOKUP(Meldeformular!AD39,Großgruppen!$H$7:$M$56,3,FALSE),VLOOKUP(Meldeformular!AD39,Großgruppen!$A$7:$F$56,3,FALSE)),""))</f>
        <v/>
      </c>
    </row>
    <row r="32" spans="1:13" x14ac:dyDescent="0.25">
      <c r="A32" s="167" t="str">
        <f>IF(Meldeformular!B40="","",Meldeformular!A40)</f>
        <v/>
      </c>
      <c r="B32" s="171" t="str">
        <f>IF(A32="","",Meldeformular!B40)</f>
        <v/>
      </c>
      <c r="C32" s="172" t="str">
        <f>IF(B32="","",Meldeformular!C40)</f>
        <v/>
      </c>
      <c r="D32" s="172" t="str">
        <f>IF(C32="","",'allg. Daten'!$C$6)</f>
        <v/>
      </c>
      <c r="E32" s="172" t="str">
        <f>IF(A32="","",Meldeformular!D40)</f>
        <v/>
      </c>
      <c r="F32" s="173" t="str">
        <f>IF(A32="","",Meldeformular!E40)</f>
        <v/>
      </c>
      <c r="G32" s="172" t="str">
        <f>IF(A32="","",Meldeformular!F40)</f>
        <v/>
      </c>
      <c r="H32" s="172" t="str">
        <f>IF(A32="","",IF(Meldeformular!Y40="ja",VLOOKUP(A32,Einzelkür!$A$7:$E$106,5,FALSE),""))</f>
        <v/>
      </c>
      <c r="I32" s="172" t="str">
        <f>IF(A32="","",IF(Meldeformular!Z40&lt;&gt;"",IF(ISEVEN(Meldeformular!Z40)=TRUE,VLOOKUP(Meldeformular!Z40,Paarkür!$H$6:$M$64,4,FALSE),VLOOKUP(Meldeformular!Z40,Paarkür!$A$6:$F$64,4,FALSE)),""))</f>
        <v/>
      </c>
      <c r="J32" s="172" t="str">
        <f>IF(A32="","",IF(Meldeformular!AA40="ja",VLOOKUP(A32,'JE + Expert Einzelkür'!$A$7:$E$106,5,FALSE),""))</f>
        <v/>
      </c>
      <c r="K32" s="172" t="str">
        <f>IF(A32="","",IF(Meldeformular!AB40&lt;&gt;"",IF(ISEVEN(Meldeformular!AB40)=TRUE,VLOOKUP(Meldeformular!AB40,'JE + Expert Paarkür'!$H$6:$M$64,4,FALSE),VLOOKUP(Meldeformular!AB40,'JE + Expert Paarkür'!$A$6:$F$64,4,FALSE)),""))</f>
        <v/>
      </c>
      <c r="L32" s="172" t="str">
        <f>IF(A32="","",IF(Meldeformular!AC40&lt;&gt;"",IF(ISEVEN(Meldeformular!AC40)=TRUE,VLOOKUP(Meldeformular!AC40,Kleingruppen!$H$7:$M$52,3,FALSE),VLOOKUP(Meldeformular!AC40,Kleingruppen!$A$7:$F$52,3,FALSE)),""))</f>
        <v/>
      </c>
      <c r="M32" s="172" t="str">
        <f>IF(C32="","",IF(Meldeformular!AD40&lt;&gt;"",IF(ISEVEN(Meldeformular!AD40)=TRUE,VLOOKUP(Meldeformular!AD40,Großgruppen!$H$7:$M$56,3,FALSE),VLOOKUP(Meldeformular!AD40,Großgruppen!$A$7:$F$56,3,FALSE)),""))</f>
        <v/>
      </c>
    </row>
    <row r="33" spans="1:13" x14ac:dyDescent="0.25">
      <c r="A33" s="167" t="str">
        <f>IF(Meldeformular!B41="","",Meldeformular!A41)</f>
        <v/>
      </c>
      <c r="B33" s="171" t="str">
        <f>IF(A33="","",Meldeformular!B41)</f>
        <v/>
      </c>
      <c r="C33" s="172" t="str">
        <f>IF(B33="","",Meldeformular!C41)</f>
        <v/>
      </c>
      <c r="D33" s="172" t="str">
        <f>IF(C33="","",'allg. Daten'!$C$6)</f>
        <v/>
      </c>
      <c r="E33" s="172" t="str">
        <f>IF(A33="","",Meldeformular!D41)</f>
        <v/>
      </c>
      <c r="F33" s="173" t="str">
        <f>IF(A33="","",Meldeformular!E41)</f>
        <v/>
      </c>
      <c r="G33" s="172" t="str">
        <f>IF(A33="","",Meldeformular!F41)</f>
        <v/>
      </c>
      <c r="H33" s="172" t="str">
        <f>IF(A33="","",IF(Meldeformular!Y41="ja",VLOOKUP(A33,Einzelkür!$A$7:$E$106,5,FALSE),""))</f>
        <v/>
      </c>
      <c r="I33" s="172" t="str">
        <f>IF(A33="","",IF(Meldeformular!Z41&lt;&gt;"",IF(ISEVEN(Meldeformular!Z41)=TRUE,VLOOKUP(Meldeformular!Z41,Paarkür!$H$6:$M$64,4,FALSE),VLOOKUP(Meldeformular!Z41,Paarkür!$A$6:$F$64,4,FALSE)),""))</f>
        <v/>
      </c>
      <c r="J33" s="172" t="str">
        <f>IF(A33="","",IF(Meldeformular!AA41="ja",VLOOKUP(A33,'JE + Expert Einzelkür'!$A$7:$E$106,5,FALSE),""))</f>
        <v/>
      </c>
      <c r="K33" s="172" t="str">
        <f>IF(A33="","",IF(Meldeformular!AB41&lt;&gt;"",IF(ISEVEN(Meldeformular!AB41)=TRUE,VLOOKUP(Meldeformular!AB41,'JE + Expert Paarkür'!$H$6:$M$64,4,FALSE),VLOOKUP(Meldeformular!AB41,'JE + Expert Paarkür'!$A$6:$F$64,4,FALSE)),""))</f>
        <v/>
      </c>
      <c r="L33" s="172" t="str">
        <f>IF(A33="","",IF(Meldeformular!AC41&lt;&gt;"",IF(ISEVEN(Meldeformular!AC41)=TRUE,VLOOKUP(Meldeformular!AC41,Kleingruppen!$H$7:$M$52,3,FALSE),VLOOKUP(Meldeformular!AC41,Kleingruppen!$A$7:$F$52,3,FALSE)),""))</f>
        <v/>
      </c>
      <c r="M33" s="172" t="str">
        <f>IF(C33="","",IF(Meldeformular!AD41&lt;&gt;"",IF(ISEVEN(Meldeformular!AD41)=TRUE,VLOOKUP(Meldeformular!AD41,Großgruppen!$H$7:$M$56,3,FALSE),VLOOKUP(Meldeformular!AD41,Großgruppen!$A$7:$F$56,3,FALSE)),""))</f>
        <v/>
      </c>
    </row>
    <row r="34" spans="1:13" x14ac:dyDescent="0.25">
      <c r="A34" s="167" t="str">
        <f>IF(Meldeformular!B42="","",Meldeformular!A42)</f>
        <v/>
      </c>
      <c r="B34" s="171" t="str">
        <f>IF(A34="","",Meldeformular!B42)</f>
        <v/>
      </c>
      <c r="C34" s="172" t="str">
        <f>IF(B34="","",Meldeformular!C42)</f>
        <v/>
      </c>
      <c r="D34" s="172" t="str">
        <f>IF(C34="","",'allg. Daten'!$C$6)</f>
        <v/>
      </c>
      <c r="E34" s="172" t="str">
        <f>IF(A34="","",Meldeformular!D42)</f>
        <v/>
      </c>
      <c r="F34" s="173" t="str">
        <f>IF(A34="","",Meldeformular!E42)</f>
        <v/>
      </c>
      <c r="G34" s="172" t="str">
        <f>IF(A34="","",Meldeformular!F42)</f>
        <v/>
      </c>
      <c r="H34" s="172" t="str">
        <f>IF(A34="","",IF(Meldeformular!Y42="ja",VLOOKUP(A34,Einzelkür!$A$7:$E$106,5,FALSE),""))</f>
        <v/>
      </c>
      <c r="I34" s="172" t="str">
        <f>IF(A34="","",IF(Meldeformular!Z42&lt;&gt;"",IF(ISEVEN(Meldeformular!Z42)=TRUE,VLOOKUP(Meldeformular!Z42,Paarkür!$H$6:$M$64,4,FALSE),VLOOKUP(Meldeformular!Z42,Paarkür!$A$6:$F$64,4,FALSE)),""))</f>
        <v/>
      </c>
      <c r="J34" s="172" t="str">
        <f>IF(A34="","",IF(Meldeformular!AA42="ja",VLOOKUP(A34,'JE + Expert Einzelkür'!$A$7:$E$106,5,FALSE),""))</f>
        <v/>
      </c>
      <c r="K34" s="172" t="str">
        <f>IF(A34="","",IF(Meldeformular!AB42&lt;&gt;"",IF(ISEVEN(Meldeformular!AB42)=TRUE,VLOOKUP(Meldeformular!AB42,'JE + Expert Paarkür'!$H$6:$M$64,4,FALSE),VLOOKUP(Meldeformular!AB42,'JE + Expert Paarkür'!$A$6:$F$64,4,FALSE)),""))</f>
        <v/>
      </c>
      <c r="L34" s="172" t="str">
        <f>IF(A34="","",IF(Meldeformular!AC42&lt;&gt;"",IF(ISEVEN(Meldeformular!AC42)=TRUE,VLOOKUP(Meldeformular!AC42,Kleingruppen!$H$7:$M$52,3,FALSE),VLOOKUP(Meldeformular!AC42,Kleingruppen!$A$7:$F$52,3,FALSE)),""))</f>
        <v/>
      </c>
      <c r="M34" s="172" t="str">
        <f>IF(C34="","",IF(Meldeformular!AD42&lt;&gt;"",IF(ISEVEN(Meldeformular!AD42)=TRUE,VLOOKUP(Meldeformular!AD42,Großgruppen!$H$7:$M$56,3,FALSE),VLOOKUP(Meldeformular!AD42,Großgruppen!$A$7:$F$56,3,FALSE)),""))</f>
        <v/>
      </c>
    </row>
    <row r="35" spans="1:13" x14ac:dyDescent="0.25">
      <c r="A35" s="167" t="str">
        <f>IF(Meldeformular!B43="","",Meldeformular!A43)</f>
        <v/>
      </c>
      <c r="B35" s="171" t="str">
        <f>IF(A35="","",Meldeformular!B43)</f>
        <v/>
      </c>
      <c r="C35" s="172" t="str">
        <f>IF(B35="","",Meldeformular!C43)</f>
        <v/>
      </c>
      <c r="D35" s="172" t="str">
        <f>IF(C35="","",'allg. Daten'!$C$6)</f>
        <v/>
      </c>
      <c r="E35" s="172" t="str">
        <f>IF(A35="","",Meldeformular!D43)</f>
        <v/>
      </c>
      <c r="F35" s="173" t="str">
        <f>IF(A35="","",Meldeformular!E43)</f>
        <v/>
      </c>
      <c r="G35" s="172" t="str">
        <f>IF(A35="","",Meldeformular!F43)</f>
        <v/>
      </c>
      <c r="H35" s="172" t="str">
        <f>IF(A35="","",IF(Meldeformular!Y43="ja",VLOOKUP(A35,Einzelkür!$A$7:$E$106,5,FALSE),""))</f>
        <v/>
      </c>
      <c r="I35" s="172" t="str">
        <f>IF(A35="","",IF(Meldeformular!Z43&lt;&gt;"",IF(ISEVEN(Meldeformular!Z43)=TRUE,VLOOKUP(Meldeformular!Z43,Paarkür!$H$6:$M$64,4,FALSE),VLOOKUP(Meldeformular!Z43,Paarkür!$A$6:$F$64,4,FALSE)),""))</f>
        <v/>
      </c>
      <c r="J35" s="172" t="str">
        <f>IF(A35="","",IF(Meldeformular!AA43="ja",VLOOKUP(A35,'JE + Expert Einzelkür'!$A$7:$E$106,5,FALSE),""))</f>
        <v/>
      </c>
      <c r="K35" s="172" t="str">
        <f>IF(A35="","",IF(Meldeformular!AB43&lt;&gt;"",IF(ISEVEN(Meldeformular!AB43)=TRUE,VLOOKUP(Meldeformular!AB43,'JE + Expert Paarkür'!$H$6:$M$64,4,FALSE),VLOOKUP(Meldeformular!AB43,'JE + Expert Paarkür'!$A$6:$F$64,4,FALSE)),""))</f>
        <v/>
      </c>
      <c r="L35" s="172" t="str">
        <f>IF(A35="","",IF(Meldeformular!AC43&lt;&gt;"",IF(ISEVEN(Meldeformular!AC43)=TRUE,VLOOKUP(Meldeformular!AC43,Kleingruppen!$H$7:$M$52,3,FALSE),VLOOKUP(Meldeformular!AC43,Kleingruppen!$A$7:$F$52,3,FALSE)),""))</f>
        <v/>
      </c>
      <c r="M35" s="172" t="str">
        <f>IF(C35="","",IF(Meldeformular!AD43&lt;&gt;"",IF(ISEVEN(Meldeformular!AD43)=TRUE,VLOOKUP(Meldeformular!AD43,Großgruppen!$H$7:$M$56,3,FALSE),VLOOKUP(Meldeformular!AD43,Großgruppen!$A$7:$F$56,3,FALSE)),""))</f>
        <v/>
      </c>
    </row>
    <row r="36" spans="1:13" x14ac:dyDescent="0.25">
      <c r="A36" s="167" t="str">
        <f>IF(Meldeformular!B44="","",Meldeformular!A44)</f>
        <v/>
      </c>
      <c r="B36" s="171" t="str">
        <f>IF(A36="","",Meldeformular!B44)</f>
        <v/>
      </c>
      <c r="C36" s="172" t="str">
        <f>IF(B36="","",Meldeformular!C44)</f>
        <v/>
      </c>
      <c r="D36" s="172" t="str">
        <f>IF(C36="","",'allg. Daten'!$C$6)</f>
        <v/>
      </c>
      <c r="E36" s="172" t="str">
        <f>IF(A36="","",Meldeformular!D44)</f>
        <v/>
      </c>
      <c r="F36" s="173" t="str">
        <f>IF(A36="","",Meldeformular!E44)</f>
        <v/>
      </c>
      <c r="G36" s="172" t="str">
        <f>IF(A36="","",Meldeformular!F44)</f>
        <v/>
      </c>
      <c r="H36" s="172" t="str">
        <f>IF(A36="","",IF(Meldeformular!Y44="ja",VLOOKUP(A36,Einzelkür!$A$7:$E$106,5,FALSE),""))</f>
        <v/>
      </c>
      <c r="I36" s="172" t="str">
        <f>IF(A36="","",IF(Meldeformular!Z44&lt;&gt;"",IF(ISEVEN(Meldeformular!Z44)=TRUE,VLOOKUP(Meldeformular!Z44,Paarkür!$H$6:$M$64,4,FALSE),VLOOKUP(Meldeformular!Z44,Paarkür!$A$6:$F$64,4,FALSE)),""))</f>
        <v/>
      </c>
      <c r="J36" s="172" t="str">
        <f>IF(A36="","",IF(Meldeformular!AA44="ja",VLOOKUP(A36,'JE + Expert Einzelkür'!$A$7:$E$106,5,FALSE),""))</f>
        <v/>
      </c>
      <c r="K36" s="172" t="str">
        <f>IF(A36="","",IF(Meldeformular!AB44&lt;&gt;"",IF(ISEVEN(Meldeformular!AB44)=TRUE,VLOOKUP(Meldeformular!AB44,'JE + Expert Paarkür'!$H$6:$M$64,4,FALSE),VLOOKUP(Meldeformular!AB44,'JE + Expert Paarkür'!$A$6:$F$64,4,FALSE)),""))</f>
        <v/>
      </c>
      <c r="L36" s="172" t="str">
        <f>IF(A36="","",IF(Meldeformular!AC44&lt;&gt;"",IF(ISEVEN(Meldeformular!AC44)=TRUE,VLOOKUP(Meldeformular!AC44,Kleingruppen!$H$7:$M$52,3,FALSE),VLOOKUP(Meldeformular!AC44,Kleingruppen!$A$7:$F$52,3,FALSE)),""))</f>
        <v/>
      </c>
      <c r="M36" s="172" t="str">
        <f>IF(C36="","",IF(Meldeformular!AD44&lt;&gt;"",IF(ISEVEN(Meldeformular!AD44)=TRUE,VLOOKUP(Meldeformular!AD44,Großgruppen!$H$7:$M$56,3,FALSE),VLOOKUP(Meldeformular!AD44,Großgruppen!$A$7:$F$56,3,FALSE)),""))</f>
        <v/>
      </c>
    </row>
    <row r="37" spans="1:13" x14ac:dyDescent="0.25">
      <c r="A37" s="167" t="str">
        <f>IF(Meldeformular!B45="","",Meldeformular!A45)</f>
        <v/>
      </c>
      <c r="B37" s="171" t="str">
        <f>IF(A37="","",Meldeformular!B45)</f>
        <v/>
      </c>
      <c r="C37" s="172" t="str">
        <f>IF(B37="","",Meldeformular!C45)</f>
        <v/>
      </c>
      <c r="D37" s="172" t="str">
        <f>IF(C37="","",'allg. Daten'!$C$6)</f>
        <v/>
      </c>
      <c r="E37" s="172" t="str">
        <f>IF(A37="","",Meldeformular!D45)</f>
        <v/>
      </c>
      <c r="F37" s="173" t="str">
        <f>IF(A37="","",Meldeformular!E45)</f>
        <v/>
      </c>
      <c r="G37" s="172" t="str">
        <f>IF(A37="","",Meldeformular!F45)</f>
        <v/>
      </c>
      <c r="H37" s="172" t="str">
        <f>IF(A37="","",IF(Meldeformular!Y45="ja",VLOOKUP(A37,Einzelkür!$A$7:$E$106,5,FALSE),""))</f>
        <v/>
      </c>
      <c r="I37" s="172" t="str">
        <f>IF(A37="","",IF(Meldeformular!Z45&lt;&gt;"",IF(ISEVEN(Meldeformular!Z45)=TRUE,VLOOKUP(Meldeformular!Z45,Paarkür!$H$6:$M$64,4,FALSE),VLOOKUP(Meldeformular!Z45,Paarkür!$A$6:$F$64,4,FALSE)),""))</f>
        <v/>
      </c>
      <c r="J37" s="172" t="str">
        <f>IF(A37="","",IF(Meldeformular!AA45="ja",VLOOKUP(A37,'JE + Expert Einzelkür'!$A$7:$E$106,5,FALSE),""))</f>
        <v/>
      </c>
      <c r="K37" s="172" t="str">
        <f>IF(A37="","",IF(Meldeformular!AB45&lt;&gt;"",IF(ISEVEN(Meldeformular!AB45)=TRUE,VLOOKUP(Meldeformular!AB45,'JE + Expert Paarkür'!$H$6:$M$64,4,FALSE),VLOOKUP(Meldeformular!AB45,'JE + Expert Paarkür'!$A$6:$F$64,4,FALSE)),""))</f>
        <v/>
      </c>
      <c r="L37" s="172" t="str">
        <f>IF(A37="","",IF(Meldeformular!AC45&lt;&gt;"",IF(ISEVEN(Meldeformular!AC45)=TRUE,VLOOKUP(Meldeformular!AC45,Kleingruppen!$H$7:$M$52,3,FALSE),VLOOKUP(Meldeformular!AC45,Kleingruppen!$A$7:$F$52,3,FALSE)),""))</f>
        <v/>
      </c>
      <c r="M37" s="172" t="str">
        <f>IF(C37="","",IF(Meldeformular!AD45&lt;&gt;"",IF(ISEVEN(Meldeformular!AD45)=TRUE,VLOOKUP(Meldeformular!AD45,Großgruppen!$H$7:$M$56,3,FALSE),VLOOKUP(Meldeformular!AD45,Großgruppen!$A$7:$F$56,3,FALSE)),""))</f>
        <v/>
      </c>
    </row>
    <row r="38" spans="1:13" x14ac:dyDescent="0.25">
      <c r="A38" s="167" t="str">
        <f>IF(Meldeformular!B46="","",Meldeformular!A46)</f>
        <v/>
      </c>
      <c r="B38" s="171" t="str">
        <f>IF(A38="","",Meldeformular!B46)</f>
        <v/>
      </c>
      <c r="C38" s="172" t="str">
        <f>IF(B38="","",Meldeformular!C46)</f>
        <v/>
      </c>
      <c r="D38" s="172" t="str">
        <f>IF(C38="","",'allg. Daten'!$C$6)</f>
        <v/>
      </c>
      <c r="E38" s="172" t="str">
        <f>IF(A38="","",Meldeformular!D46)</f>
        <v/>
      </c>
      <c r="F38" s="173" t="str">
        <f>IF(A38="","",Meldeformular!E46)</f>
        <v/>
      </c>
      <c r="G38" s="172" t="str">
        <f>IF(A38="","",Meldeformular!F46)</f>
        <v/>
      </c>
      <c r="H38" s="172" t="str">
        <f>IF(A38="","",IF(Meldeformular!Y46="ja",VLOOKUP(A38,Einzelkür!$A$7:$E$106,5,FALSE),""))</f>
        <v/>
      </c>
      <c r="I38" s="172" t="str">
        <f>IF(A38="","",IF(Meldeformular!Z46&lt;&gt;"",IF(ISEVEN(Meldeformular!Z46)=TRUE,VLOOKUP(Meldeformular!Z46,Paarkür!$H$6:$M$64,4,FALSE),VLOOKUP(Meldeformular!Z46,Paarkür!$A$6:$F$64,4,FALSE)),""))</f>
        <v/>
      </c>
      <c r="J38" s="172" t="str">
        <f>IF(A38="","",IF(Meldeformular!AA46="ja",VLOOKUP(A38,'JE + Expert Einzelkür'!$A$7:$E$106,5,FALSE),""))</f>
        <v/>
      </c>
      <c r="K38" s="172" t="str">
        <f>IF(A38="","",IF(Meldeformular!AB46&lt;&gt;"",IF(ISEVEN(Meldeformular!AB46)=TRUE,VLOOKUP(Meldeformular!AB46,'JE + Expert Paarkür'!$H$6:$M$64,4,FALSE),VLOOKUP(Meldeformular!AB46,'JE + Expert Paarkür'!$A$6:$F$64,4,FALSE)),""))</f>
        <v/>
      </c>
      <c r="L38" s="172" t="str">
        <f>IF(A38="","",IF(Meldeformular!AC46&lt;&gt;"",IF(ISEVEN(Meldeformular!AC46)=TRUE,VLOOKUP(Meldeformular!AC46,Kleingruppen!$H$7:$M$52,3,FALSE),VLOOKUP(Meldeformular!AC46,Kleingruppen!$A$7:$F$52,3,FALSE)),""))</f>
        <v/>
      </c>
      <c r="M38" s="172" t="str">
        <f>IF(C38="","",IF(Meldeformular!AD46&lt;&gt;"",IF(ISEVEN(Meldeformular!AD46)=TRUE,VLOOKUP(Meldeformular!AD46,Großgruppen!$H$7:$M$56,3,FALSE),VLOOKUP(Meldeformular!AD46,Großgruppen!$A$7:$F$56,3,FALSE)),""))</f>
        <v/>
      </c>
    </row>
    <row r="39" spans="1:13" x14ac:dyDescent="0.25">
      <c r="A39" s="167" t="str">
        <f>IF(Meldeformular!B47="","",Meldeformular!A47)</f>
        <v/>
      </c>
      <c r="B39" s="171" t="str">
        <f>IF(A39="","",Meldeformular!B47)</f>
        <v/>
      </c>
      <c r="C39" s="172" t="str">
        <f>IF(B39="","",Meldeformular!C47)</f>
        <v/>
      </c>
      <c r="D39" s="172" t="str">
        <f>IF(C39="","",'allg. Daten'!$C$6)</f>
        <v/>
      </c>
      <c r="E39" s="172" t="str">
        <f>IF(A39="","",Meldeformular!D47)</f>
        <v/>
      </c>
      <c r="F39" s="173" t="str">
        <f>IF(A39="","",Meldeformular!E47)</f>
        <v/>
      </c>
      <c r="G39" s="172" t="str">
        <f>IF(A39="","",Meldeformular!F47)</f>
        <v/>
      </c>
      <c r="H39" s="172" t="str">
        <f>IF(A39="","",IF(Meldeformular!Y47="ja",VLOOKUP(A39,Einzelkür!$A$7:$E$106,5,FALSE),""))</f>
        <v/>
      </c>
      <c r="I39" s="172" t="str">
        <f>IF(A39="","",IF(Meldeformular!Z47&lt;&gt;"",IF(ISEVEN(Meldeformular!Z47)=TRUE,VLOOKUP(Meldeformular!Z47,Paarkür!$H$6:$M$64,4,FALSE),VLOOKUP(Meldeformular!Z47,Paarkür!$A$6:$F$64,4,FALSE)),""))</f>
        <v/>
      </c>
      <c r="J39" s="172" t="str">
        <f>IF(A39="","",IF(Meldeformular!AA47="ja",VLOOKUP(A39,'JE + Expert Einzelkür'!$A$7:$E$106,5,FALSE),""))</f>
        <v/>
      </c>
      <c r="K39" s="172" t="str">
        <f>IF(A39="","",IF(Meldeformular!AB47&lt;&gt;"",IF(ISEVEN(Meldeformular!AB47)=TRUE,VLOOKUP(Meldeformular!AB47,'JE + Expert Paarkür'!$H$6:$M$64,4,FALSE),VLOOKUP(Meldeformular!AB47,'JE + Expert Paarkür'!$A$6:$F$64,4,FALSE)),""))</f>
        <v/>
      </c>
      <c r="L39" s="172" t="str">
        <f>IF(A39="","",IF(Meldeformular!AC47&lt;&gt;"",IF(ISEVEN(Meldeformular!AC47)=TRUE,VLOOKUP(Meldeformular!AC47,Kleingruppen!$H$7:$M$52,3,FALSE),VLOOKUP(Meldeformular!AC47,Kleingruppen!$A$7:$F$52,3,FALSE)),""))</f>
        <v/>
      </c>
      <c r="M39" s="172" t="str">
        <f>IF(C39="","",IF(Meldeformular!AD47&lt;&gt;"",IF(ISEVEN(Meldeformular!AD47)=TRUE,VLOOKUP(Meldeformular!AD47,Großgruppen!$H$7:$M$56,3,FALSE),VLOOKUP(Meldeformular!AD47,Großgruppen!$A$7:$F$56,3,FALSE)),""))</f>
        <v/>
      </c>
    </row>
    <row r="40" spans="1:13" x14ac:dyDescent="0.25">
      <c r="A40" s="167" t="str">
        <f>IF(Meldeformular!B48="","",Meldeformular!A48)</f>
        <v/>
      </c>
      <c r="B40" s="171" t="str">
        <f>IF(A40="","",Meldeformular!B48)</f>
        <v/>
      </c>
      <c r="C40" s="172" t="str">
        <f>IF(B40="","",Meldeformular!C48)</f>
        <v/>
      </c>
      <c r="D40" s="172" t="str">
        <f>IF(C40="","",'allg. Daten'!$C$6)</f>
        <v/>
      </c>
      <c r="E40" s="172" t="str">
        <f>IF(A40="","",Meldeformular!D48)</f>
        <v/>
      </c>
      <c r="F40" s="173" t="str">
        <f>IF(A40="","",Meldeformular!E48)</f>
        <v/>
      </c>
      <c r="G40" s="172" t="str">
        <f>IF(A40="","",Meldeformular!F48)</f>
        <v/>
      </c>
      <c r="H40" s="172" t="str">
        <f>IF(A40="","",IF(Meldeformular!Y48="ja",VLOOKUP(A40,Einzelkür!$A$7:$E$106,5,FALSE),""))</f>
        <v/>
      </c>
      <c r="I40" s="172" t="str">
        <f>IF(A40="","",IF(Meldeformular!Z48&lt;&gt;"",IF(ISEVEN(Meldeformular!Z48)=TRUE,VLOOKUP(Meldeformular!Z48,Paarkür!$H$6:$M$64,4,FALSE),VLOOKUP(Meldeformular!Z48,Paarkür!$A$6:$F$64,4,FALSE)),""))</f>
        <v/>
      </c>
      <c r="J40" s="172" t="str">
        <f>IF(A40="","",IF(Meldeformular!AA48="ja",VLOOKUP(A40,'JE + Expert Einzelkür'!$A$7:$E$106,5,FALSE),""))</f>
        <v/>
      </c>
      <c r="K40" s="172" t="str">
        <f>IF(A40="","",IF(Meldeformular!AB48&lt;&gt;"",IF(ISEVEN(Meldeformular!AB48)=TRUE,VLOOKUP(Meldeformular!AB48,'JE + Expert Paarkür'!$H$6:$M$64,4,FALSE),VLOOKUP(Meldeformular!AB48,'JE + Expert Paarkür'!$A$6:$F$64,4,FALSE)),""))</f>
        <v/>
      </c>
      <c r="L40" s="172" t="str">
        <f>IF(A40="","",IF(Meldeformular!AC48&lt;&gt;"",IF(ISEVEN(Meldeformular!AC48)=TRUE,VLOOKUP(Meldeformular!AC48,Kleingruppen!$H$7:$M$52,3,FALSE),VLOOKUP(Meldeformular!AC48,Kleingruppen!$A$7:$F$52,3,FALSE)),""))</f>
        <v/>
      </c>
      <c r="M40" s="172" t="str">
        <f>IF(C40="","",IF(Meldeformular!AD48&lt;&gt;"",IF(ISEVEN(Meldeformular!AD48)=TRUE,VLOOKUP(Meldeformular!AD48,Großgruppen!$H$7:$M$56,3,FALSE),VLOOKUP(Meldeformular!AD48,Großgruppen!$A$7:$F$56,3,FALSE)),""))</f>
        <v/>
      </c>
    </row>
    <row r="41" spans="1:13" x14ac:dyDescent="0.25">
      <c r="A41" s="167" t="str">
        <f>IF(Meldeformular!B49="","",Meldeformular!A49)</f>
        <v/>
      </c>
      <c r="B41" s="171" t="str">
        <f>IF(A41="","",Meldeformular!B49)</f>
        <v/>
      </c>
      <c r="C41" s="172" t="str">
        <f>IF(B41="","",Meldeformular!C49)</f>
        <v/>
      </c>
      <c r="D41" s="172" t="str">
        <f>IF(C41="","",'allg. Daten'!$C$6)</f>
        <v/>
      </c>
      <c r="E41" s="172" t="str">
        <f>IF(A41="","",Meldeformular!D49)</f>
        <v/>
      </c>
      <c r="F41" s="173" t="str">
        <f>IF(A41="","",Meldeformular!E49)</f>
        <v/>
      </c>
      <c r="G41" s="172" t="str">
        <f>IF(A41="","",Meldeformular!F49)</f>
        <v/>
      </c>
      <c r="H41" s="172" t="str">
        <f>IF(A41="","",IF(Meldeformular!Y49="ja",VLOOKUP(A41,Einzelkür!$A$7:$E$106,5,FALSE),""))</f>
        <v/>
      </c>
      <c r="I41" s="172" t="str">
        <f>IF(A41="","",IF(Meldeformular!Z49&lt;&gt;"",IF(ISEVEN(Meldeformular!Z49)=TRUE,VLOOKUP(Meldeformular!Z49,Paarkür!$H$6:$M$64,4,FALSE),VLOOKUP(Meldeformular!Z49,Paarkür!$A$6:$F$64,4,FALSE)),""))</f>
        <v/>
      </c>
      <c r="J41" s="172" t="str">
        <f>IF(A41="","",IF(Meldeformular!AA49="ja",VLOOKUP(A41,'JE + Expert Einzelkür'!$A$7:$E$106,5,FALSE),""))</f>
        <v/>
      </c>
      <c r="K41" s="172" t="str">
        <f>IF(A41="","",IF(Meldeformular!AB49&lt;&gt;"",IF(ISEVEN(Meldeformular!AB49)=TRUE,VLOOKUP(Meldeformular!AB49,'JE + Expert Paarkür'!$H$6:$M$64,4,FALSE),VLOOKUP(Meldeformular!AB49,'JE + Expert Paarkür'!$A$6:$F$64,4,FALSE)),""))</f>
        <v/>
      </c>
      <c r="L41" s="172" t="str">
        <f>IF(A41="","",IF(Meldeformular!AC49&lt;&gt;"",IF(ISEVEN(Meldeformular!AC49)=TRUE,VLOOKUP(Meldeformular!AC49,Kleingruppen!$H$7:$M$52,3,FALSE),VLOOKUP(Meldeformular!AC49,Kleingruppen!$A$7:$F$52,3,FALSE)),""))</f>
        <v/>
      </c>
      <c r="M41" s="172" t="str">
        <f>IF(C41="","",IF(Meldeformular!AD49&lt;&gt;"",IF(ISEVEN(Meldeformular!AD49)=TRUE,VLOOKUP(Meldeformular!AD49,Großgruppen!$H$7:$M$56,3,FALSE),VLOOKUP(Meldeformular!AD49,Großgruppen!$A$7:$F$56,3,FALSE)),""))</f>
        <v/>
      </c>
    </row>
    <row r="42" spans="1:13" x14ac:dyDescent="0.25">
      <c r="A42" s="167" t="str">
        <f>IF(Meldeformular!B50="","",Meldeformular!A50)</f>
        <v/>
      </c>
      <c r="B42" s="171" t="str">
        <f>IF(A42="","",Meldeformular!B50)</f>
        <v/>
      </c>
      <c r="C42" s="172" t="str">
        <f>IF(B42="","",Meldeformular!C50)</f>
        <v/>
      </c>
      <c r="D42" s="172" t="str">
        <f>IF(C42="","",'allg. Daten'!$C$6)</f>
        <v/>
      </c>
      <c r="E42" s="172" t="str">
        <f>IF(A42="","",Meldeformular!D50)</f>
        <v/>
      </c>
      <c r="F42" s="173" t="str">
        <f>IF(A42="","",Meldeformular!E50)</f>
        <v/>
      </c>
      <c r="G42" s="172" t="str">
        <f>IF(A42="","",Meldeformular!F50)</f>
        <v/>
      </c>
      <c r="H42" s="172" t="str">
        <f>IF(A42="","",IF(Meldeformular!Y50="ja",VLOOKUP(A42,Einzelkür!$A$7:$E$106,5,FALSE),""))</f>
        <v/>
      </c>
      <c r="I42" s="172" t="str">
        <f>IF(A42="","",IF(Meldeformular!Z50&lt;&gt;"",IF(ISEVEN(Meldeformular!Z50)=TRUE,VLOOKUP(Meldeformular!Z50,Paarkür!$H$6:$M$64,4,FALSE),VLOOKUP(Meldeformular!Z50,Paarkür!$A$6:$F$64,4,FALSE)),""))</f>
        <v/>
      </c>
      <c r="J42" s="172" t="str">
        <f>IF(A42="","",IF(Meldeformular!AA50="ja",VLOOKUP(A42,'JE + Expert Einzelkür'!$A$7:$E$106,5,FALSE),""))</f>
        <v/>
      </c>
      <c r="K42" s="172" t="str">
        <f>IF(A42="","",IF(Meldeformular!AB50&lt;&gt;"",IF(ISEVEN(Meldeformular!AB50)=TRUE,VLOOKUP(Meldeformular!AB50,'JE + Expert Paarkür'!$H$6:$M$64,4,FALSE),VLOOKUP(Meldeformular!AB50,'JE + Expert Paarkür'!$A$6:$F$64,4,FALSE)),""))</f>
        <v/>
      </c>
      <c r="L42" s="172" t="str">
        <f>IF(A42="","",IF(Meldeformular!AC50&lt;&gt;"",IF(ISEVEN(Meldeformular!AC50)=TRUE,VLOOKUP(Meldeformular!AC50,Kleingruppen!$H$7:$M$52,3,FALSE),VLOOKUP(Meldeformular!AC50,Kleingruppen!$A$7:$F$52,3,FALSE)),""))</f>
        <v/>
      </c>
      <c r="M42" s="172" t="str">
        <f>IF(C42="","",IF(Meldeformular!AD50&lt;&gt;"",IF(ISEVEN(Meldeformular!AD50)=TRUE,VLOOKUP(Meldeformular!AD50,Großgruppen!$H$7:$M$56,3,FALSE),VLOOKUP(Meldeformular!AD50,Großgruppen!$A$7:$F$56,3,FALSE)),""))</f>
        <v/>
      </c>
    </row>
    <row r="43" spans="1:13" x14ac:dyDescent="0.25">
      <c r="A43" s="167" t="str">
        <f>IF(Meldeformular!B51="","",Meldeformular!A51)</f>
        <v/>
      </c>
      <c r="B43" s="171" t="str">
        <f>IF(A43="","",Meldeformular!B51)</f>
        <v/>
      </c>
      <c r="C43" s="172" t="str">
        <f>IF(B43="","",Meldeformular!C51)</f>
        <v/>
      </c>
      <c r="D43" s="172" t="str">
        <f>IF(C43="","",'allg. Daten'!$C$6)</f>
        <v/>
      </c>
      <c r="E43" s="172" t="str">
        <f>IF(A43="","",Meldeformular!D51)</f>
        <v/>
      </c>
      <c r="F43" s="173" t="str">
        <f>IF(A43="","",Meldeformular!E51)</f>
        <v/>
      </c>
      <c r="G43" s="172" t="str">
        <f>IF(A43="","",Meldeformular!F51)</f>
        <v/>
      </c>
      <c r="H43" s="172" t="str">
        <f>IF(A43="","",IF(Meldeformular!Y51="ja",VLOOKUP(A43,Einzelkür!$A$7:$E$106,5,FALSE),""))</f>
        <v/>
      </c>
      <c r="I43" s="172" t="str">
        <f>IF(A43="","",IF(Meldeformular!Z51&lt;&gt;"",IF(ISEVEN(Meldeformular!Z51)=TRUE,VLOOKUP(Meldeformular!Z51,Paarkür!$H$6:$M$64,4,FALSE),VLOOKUP(Meldeformular!Z51,Paarkür!$A$6:$F$64,4,FALSE)),""))</f>
        <v/>
      </c>
      <c r="J43" s="172" t="str">
        <f>IF(A43="","",IF(Meldeformular!AA51="ja",VLOOKUP(A43,'JE + Expert Einzelkür'!$A$7:$E$106,5,FALSE),""))</f>
        <v/>
      </c>
      <c r="K43" s="172" t="str">
        <f>IF(A43="","",IF(Meldeformular!AB51&lt;&gt;"",IF(ISEVEN(Meldeformular!AB51)=TRUE,VLOOKUP(Meldeformular!AB51,'JE + Expert Paarkür'!$H$6:$M$64,4,FALSE),VLOOKUP(Meldeformular!AB51,'JE + Expert Paarkür'!$A$6:$F$64,4,FALSE)),""))</f>
        <v/>
      </c>
      <c r="L43" s="172" t="str">
        <f>IF(A43="","",IF(Meldeformular!AC51&lt;&gt;"",IF(ISEVEN(Meldeformular!AC51)=TRUE,VLOOKUP(Meldeformular!AC51,Kleingruppen!$H$7:$M$52,3,FALSE),VLOOKUP(Meldeformular!AC51,Kleingruppen!$A$7:$F$52,3,FALSE)),""))</f>
        <v/>
      </c>
      <c r="M43" s="172" t="str">
        <f>IF(C43="","",IF(Meldeformular!AD51&lt;&gt;"",IF(ISEVEN(Meldeformular!AD51)=TRUE,VLOOKUP(Meldeformular!AD51,Großgruppen!$H$7:$M$56,3,FALSE),VLOOKUP(Meldeformular!AD51,Großgruppen!$A$7:$F$56,3,FALSE)),""))</f>
        <v/>
      </c>
    </row>
    <row r="44" spans="1:13" x14ac:dyDescent="0.25">
      <c r="A44" s="167" t="str">
        <f>IF(Meldeformular!B52="","",Meldeformular!A52)</f>
        <v/>
      </c>
      <c r="B44" s="171" t="str">
        <f>IF(A44="","",Meldeformular!B52)</f>
        <v/>
      </c>
      <c r="C44" s="172" t="str">
        <f>IF(B44="","",Meldeformular!C52)</f>
        <v/>
      </c>
      <c r="D44" s="172" t="str">
        <f>IF(C44="","",'allg. Daten'!$C$6)</f>
        <v/>
      </c>
      <c r="E44" s="172" t="str">
        <f>IF(A44="","",Meldeformular!D52)</f>
        <v/>
      </c>
      <c r="F44" s="173" t="str">
        <f>IF(A44="","",Meldeformular!E52)</f>
        <v/>
      </c>
      <c r="G44" s="172" t="str">
        <f>IF(A44="","",Meldeformular!F52)</f>
        <v/>
      </c>
      <c r="H44" s="172" t="str">
        <f>IF(A44="","",IF(Meldeformular!Y52="ja",VLOOKUP(A44,Einzelkür!$A$7:$E$106,5,FALSE),""))</f>
        <v/>
      </c>
      <c r="I44" s="172" t="str">
        <f>IF(A44="","",IF(Meldeformular!Z52&lt;&gt;"",IF(ISEVEN(Meldeformular!Z52)=TRUE,VLOOKUP(Meldeformular!Z52,Paarkür!$H$6:$M$64,4,FALSE),VLOOKUP(Meldeformular!Z52,Paarkür!$A$6:$F$64,4,FALSE)),""))</f>
        <v/>
      </c>
      <c r="J44" s="172" t="str">
        <f>IF(A44="","",IF(Meldeformular!AA52="ja",VLOOKUP(A44,'JE + Expert Einzelkür'!$A$7:$E$106,5,FALSE),""))</f>
        <v/>
      </c>
      <c r="K44" s="172" t="str">
        <f>IF(A44="","",IF(Meldeformular!AB52&lt;&gt;"",IF(ISEVEN(Meldeformular!AB52)=TRUE,VLOOKUP(Meldeformular!AB52,'JE + Expert Paarkür'!$H$6:$M$64,4,FALSE),VLOOKUP(Meldeformular!AB52,'JE + Expert Paarkür'!$A$6:$F$64,4,FALSE)),""))</f>
        <v/>
      </c>
      <c r="L44" s="172" t="str">
        <f>IF(A44="","",IF(Meldeformular!AC52&lt;&gt;"",IF(ISEVEN(Meldeformular!AC52)=TRUE,VLOOKUP(Meldeformular!AC52,Kleingruppen!$H$7:$M$52,3,FALSE),VLOOKUP(Meldeformular!AC52,Kleingruppen!$A$7:$F$52,3,FALSE)),""))</f>
        <v/>
      </c>
      <c r="M44" s="172" t="str">
        <f>IF(C44="","",IF(Meldeformular!AD52&lt;&gt;"",IF(ISEVEN(Meldeformular!AD52)=TRUE,VLOOKUP(Meldeformular!AD52,Großgruppen!$H$7:$M$56,3,FALSE),VLOOKUP(Meldeformular!AD52,Großgruppen!$A$7:$F$56,3,FALSE)),""))</f>
        <v/>
      </c>
    </row>
    <row r="45" spans="1:13" x14ac:dyDescent="0.25">
      <c r="A45" s="167" t="str">
        <f>IF(Meldeformular!B53="","",Meldeformular!A53)</f>
        <v/>
      </c>
      <c r="B45" s="171" t="str">
        <f>IF(A45="","",Meldeformular!B53)</f>
        <v/>
      </c>
      <c r="C45" s="172" t="str">
        <f>IF(B45="","",Meldeformular!C53)</f>
        <v/>
      </c>
      <c r="D45" s="172" t="str">
        <f>IF(C45="","",'allg. Daten'!$C$6)</f>
        <v/>
      </c>
      <c r="E45" s="172" t="str">
        <f>IF(A45="","",Meldeformular!D53)</f>
        <v/>
      </c>
      <c r="F45" s="173" t="str">
        <f>IF(A45="","",Meldeformular!E53)</f>
        <v/>
      </c>
      <c r="G45" s="172" t="str">
        <f>IF(A45="","",Meldeformular!F53)</f>
        <v/>
      </c>
      <c r="H45" s="172" t="str">
        <f>IF(A45="","",IF(Meldeformular!Y53="ja",VLOOKUP(A45,Einzelkür!$A$7:$E$106,5,FALSE),""))</f>
        <v/>
      </c>
      <c r="I45" s="172" t="str">
        <f>IF(A45="","",IF(Meldeformular!Z53&lt;&gt;"",IF(ISEVEN(Meldeformular!Z53)=TRUE,VLOOKUP(Meldeformular!Z53,Paarkür!$H$6:$M$64,4,FALSE),VLOOKUP(Meldeformular!Z53,Paarkür!$A$6:$F$64,4,FALSE)),""))</f>
        <v/>
      </c>
      <c r="J45" s="172" t="str">
        <f>IF(A45="","",IF(Meldeformular!AA53="ja",VLOOKUP(A45,'JE + Expert Einzelkür'!$A$7:$E$106,5,FALSE),""))</f>
        <v/>
      </c>
      <c r="K45" s="172" t="str">
        <f>IF(A45="","",IF(Meldeformular!AB53&lt;&gt;"",IF(ISEVEN(Meldeformular!AB53)=TRUE,VLOOKUP(Meldeformular!AB53,'JE + Expert Paarkür'!$H$6:$M$64,4,FALSE),VLOOKUP(Meldeformular!AB53,'JE + Expert Paarkür'!$A$6:$F$64,4,FALSE)),""))</f>
        <v/>
      </c>
      <c r="L45" s="172" t="str">
        <f>IF(A45="","",IF(Meldeformular!AC53&lt;&gt;"",IF(ISEVEN(Meldeformular!AC53)=TRUE,VLOOKUP(Meldeformular!AC53,Kleingruppen!$H$7:$M$52,3,FALSE),VLOOKUP(Meldeformular!AC53,Kleingruppen!$A$7:$F$52,3,FALSE)),""))</f>
        <v/>
      </c>
      <c r="M45" s="172" t="str">
        <f>IF(C45="","",IF(Meldeformular!AD53&lt;&gt;"",IF(ISEVEN(Meldeformular!AD53)=TRUE,VLOOKUP(Meldeformular!AD53,Großgruppen!$H$7:$M$56,3,FALSE),VLOOKUP(Meldeformular!AD53,Großgruppen!$A$7:$F$56,3,FALSE)),""))</f>
        <v/>
      </c>
    </row>
    <row r="46" spans="1:13" x14ac:dyDescent="0.25">
      <c r="A46" s="167" t="str">
        <f>IF(Meldeformular!B54="","",Meldeformular!A54)</f>
        <v/>
      </c>
      <c r="B46" s="171" t="str">
        <f>IF(A46="","",Meldeformular!B54)</f>
        <v/>
      </c>
      <c r="C46" s="172" t="str">
        <f>IF(B46="","",Meldeformular!C54)</f>
        <v/>
      </c>
      <c r="D46" s="172" t="str">
        <f>IF(C46="","",'allg. Daten'!$C$6)</f>
        <v/>
      </c>
      <c r="E46" s="172" t="str">
        <f>IF(A46="","",Meldeformular!D54)</f>
        <v/>
      </c>
      <c r="F46" s="173" t="str">
        <f>IF(A46="","",Meldeformular!E54)</f>
        <v/>
      </c>
      <c r="G46" s="172" t="str">
        <f>IF(A46="","",Meldeformular!F54)</f>
        <v/>
      </c>
      <c r="H46" s="172" t="str">
        <f>IF(A46="","",IF(Meldeformular!Y54="ja",VLOOKUP(A46,Einzelkür!$A$7:$E$106,5,FALSE),""))</f>
        <v/>
      </c>
      <c r="I46" s="172" t="str">
        <f>IF(A46="","",IF(Meldeformular!Z54&lt;&gt;"",IF(ISEVEN(Meldeformular!Z54)=TRUE,VLOOKUP(Meldeformular!Z54,Paarkür!$H$6:$M$64,4,FALSE),VLOOKUP(Meldeformular!Z54,Paarkür!$A$6:$F$64,4,FALSE)),""))</f>
        <v/>
      </c>
      <c r="J46" s="172" t="str">
        <f>IF(A46="","",IF(Meldeformular!AA54="ja",VLOOKUP(A46,'JE + Expert Einzelkür'!$A$7:$E$106,5,FALSE),""))</f>
        <v/>
      </c>
      <c r="K46" s="172" t="str">
        <f>IF(A46="","",IF(Meldeformular!AB54&lt;&gt;"",IF(ISEVEN(Meldeformular!AB54)=TRUE,VLOOKUP(Meldeformular!AB54,'JE + Expert Paarkür'!$H$6:$M$64,4,FALSE),VLOOKUP(Meldeformular!AB54,'JE + Expert Paarkür'!$A$6:$F$64,4,FALSE)),""))</f>
        <v/>
      </c>
      <c r="L46" s="172" t="str">
        <f>IF(A46="","",IF(Meldeformular!AC54&lt;&gt;"",IF(ISEVEN(Meldeformular!AC54)=TRUE,VLOOKUP(Meldeformular!AC54,Kleingruppen!$H$7:$M$52,3,FALSE),VLOOKUP(Meldeformular!AC54,Kleingruppen!$A$7:$F$52,3,FALSE)),""))</f>
        <v/>
      </c>
      <c r="M46" s="172" t="str">
        <f>IF(C46="","",IF(Meldeformular!AD54&lt;&gt;"",IF(ISEVEN(Meldeformular!AD54)=TRUE,VLOOKUP(Meldeformular!AD54,Großgruppen!$H$7:$M$56,3,FALSE),VLOOKUP(Meldeformular!AD54,Großgruppen!$A$7:$F$56,3,FALSE)),""))</f>
        <v/>
      </c>
    </row>
    <row r="47" spans="1:13" x14ac:dyDescent="0.25">
      <c r="A47" s="167" t="str">
        <f>IF(Meldeformular!B55="","",Meldeformular!A55)</f>
        <v/>
      </c>
      <c r="B47" s="171" t="str">
        <f>IF(A47="","",Meldeformular!B55)</f>
        <v/>
      </c>
      <c r="C47" s="172" t="str">
        <f>IF(B47="","",Meldeformular!C55)</f>
        <v/>
      </c>
      <c r="D47" s="172" t="str">
        <f>IF(C47="","",'allg. Daten'!$C$6)</f>
        <v/>
      </c>
      <c r="E47" s="172" t="str">
        <f>IF(A47="","",Meldeformular!D55)</f>
        <v/>
      </c>
      <c r="F47" s="173" t="str">
        <f>IF(A47="","",Meldeformular!E55)</f>
        <v/>
      </c>
      <c r="G47" s="172" t="str">
        <f>IF(A47="","",Meldeformular!F55)</f>
        <v/>
      </c>
      <c r="H47" s="172" t="str">
        <f>IF(A47="","",IF(Meldeformular!Y55="ja",VLOOKUP(A47,Einzelkür!$A$7:$E$106,5,FALSE),""))</f>
        <v/>
      </c>
      <c r="I47" s="172" t="str">
        <f>IF(A47="","",IF(Meldeformular!Z55&lt;&gt;"",IF(ISEVEN(Meldeformular!Z55)=TRUE,VLOOKUP(Meldeformular!Z55,Paarkür!$H$6:$M$64,4,FALSE),VLOOKUP(Meldeformular!Z55,Paarkür!$A$6:$F$64,4,FALSE)),""))</f>
        <v/>
      </c>
      <c r="J47" s="172" t="str">
        <f>IF(A47="","",IF(Meldeformular!AA55="ja",VLOOKUP(A47,'JE + Expert Einzelkür'!$A$7:$E$106,5,FALSE),""))</f>
        <v/>
      </c>
      <c r="K47" s="172" t="str">
        <f>IF(A47="","",IF(Meldeformular!AB55&lt;&gt;"",IF(ISEVEN(Meldeformular!AB55)=TRUE,VLOOKUP(Meldeformular!AB55,'JE + Expert Paarkür'!$H$6:$M$64,4,FALSE),VLOOKUP(Meldeformular!AB55,'JE + Expert Paarkür'!$A$6:$F$64,4,FALSE)),""))</f>
        <v/>
      </c>
      <c r="L47" s="172" t="str">
        <f>IF(A47="","",IF(Meldeformular!AC55&lt;&gt;"",IF(ISEVEN(Meldeformular!AC55)=TRUE,VLOOKUP(Meldeformular!AC55,Kleingruppen!$H$7:$M$52,3,FALSE),VLOOKUP(Meldeformular!AC55,Kleingruppen!$A$7:$F$52,3,FALSE)),""))</f>
        <v/>
      </c>
      <c r="M47" s="172" t="str">
        <f>IF(C47="","",IF(Meldeformular!AD55&lt;&gt;"",IF(ISEVEN(Meldeformular!AD55)=TRUE,VLOOKUP(Meldeformular!AD55,Großgruppen!$H$7:$M$56,3,FALSE),VLOOKUP(Meldeformular!AD55,Großgruppen!$A$7:$F$56,3,FALSE)),""))</f>
        <v/>
      </c>
    </row>
    <row r="48" spans="1:13" x14ac:dyDescent="0.25">
      <c r="A48" s="167" t="str">
        <f>IF(Meldeformular!B56="","",Meldeformular!A56)</f>
        <v/>
      </c>
      <c r="B48" s="171" t="str">
        <f>IF(A48="","",Meldeformular!B56)</f>
        <v/>
      </c>
      <c r="C48" s="172" t="str">
        <f>IF(B48="","",Meldeformular!C56)</f>
        <v/>
      </c>
      <c r="D48" s="172" t="str">
        <f>IF(C48="","",'allg. Daten'!$C$6)</f>
        <v/>
      </c>
      <c r="E48" s="172" t="str">
        <f>IF(A48="","",Meldeformular!D56)</f>
        <v/>
      </c>
      <c r="F48" s="173" t="str">
        <f>IF(A48="","",Meldeformular!E56)</f>
        <v/>
      </c>
      <c r="G48" s="172" t="str">
        <f>IF(A48="","",Meldeformular!F56)</f>
        <v/>
      </c>
      <c r="H48" s="172" t="str">
        <f>IF(A48="","",IF(Meldeformular!Y56="ja",VLOOKUP(A48,Einzelkür!$A$7:$E$106,5,FALSE),""))</f>
        <v/>
      </c>
      <c r="I48" s="172" t="str">
        <f>IF(A48="","",IF(Meldeformular!Z56&lt;&gt;"",IF(ISEVEN(Meldeformular!Z56)=TRUE,VLOOKUP(Meldeformular!Z56,Paarkür!$H$6:$M$64,4,FALSE),VLOOKUP(Meldeformular!Z56,Paarkür!$A$6:$F$64,4,FALSE)),""))</f>
        <v/>
      </c>
      <c r="J48" s="172" t="str">
        <f>IF(A48="","",IF(Meldeformular!AA56="ja",VLOOKUP(A48,'JE + Expert Einzelkür'!$A$7:$E$106,5,FALSE),""))</f>
        <v/>
      </c>
      <c r="K48" s="172" t="str">
        <f>IF(A48="","",IF(Meldeformular!AB56&lt;&gt;"",IF(ISEVEN(Meldeformular!AB56)=TRUE,VLOOKUP(Meldeformular!AB56,'JE + Expert Paarkür'!$H$6:$M$64,4,FALSE),VLOOKUP(Meldeformular!AB56,'JE + Expert Paarkür'!$A$6:$F$64,4,FALSE)),""))</f>
        <v/>
      </c>
      <c r="L48" s="172" t="str">
        <f>IF(A48="","",IF(Meldeformular!AC56&lt;&gt;"",IF(ISEVEN(Meldeformular!AC56)=TRUE,VLOOKUP(Meldeformular!AC56,Kleingruppen!$H$7:$M$52,3,FALSE),VLOOKUP(Meldeformular!AC56,Kleingruppen!$A$7:$F$52,3,FALSE)),""))</f>
        <v/>
      </c>
      <c r="M48" s="172" t="str">
        <f>IF(C48="","",IF(Meldeformular!AD56&lt;&gt;"",IF(ISEVEN(Meldeformular!AD56)=TRUE,VLOOKUP(Meldeformular!AD56,Großgruppen!$H$7:$M$56,3,FALSE),VLOOKUP(Meldeformular!AD56,Großgruppen!$A$7:$F$56,3,FALSE)),""))</f>
        <v/>
      </c>
    </row>
    <row r="49" spans="1:13" x14ac:dyDescent="0.25">
      <c r="A49" s="167" t="str">
        <f>IF(Meldeformular!B57="","",Meldeformular!A57)</f>
        <v/>
      </c>
      <c r="B49" s="171" t="str">
        <f>IF(A49="","",Meldeformular!B57)</f>
        <v/>
      </c>
      <c r="C49" s="172" t="str">
        <f>IF(B49="","",Meldeformular!C57)</f>
        <v/>
      </c>
      <c r="D49" s="172" t="str">
        <f>IF(C49="","",'allg. Daten'!$C$6)</f>
        <v/>
      </c>
      <c r="E49" s="172" t="str">
        <f>IF(A49="","",Meldeformular!D57)</f>
        <v/>
      </c>
      <c r="F49" s="173" t="str">
        <f>IF(A49="","",Meldeformular!E57)</f>
        <v/>
      </c>
      <c r="G49" s="172" t="str">
        <f>IF(A49="","",Meldeformular!F57)</f>
        <v/>
      </c>
      <c r="H49" s="172" t="str">
        <f>IF(A49="","",IF(Meldeformular!Y57="ja",VLOOKUP(A49,Einzelkür!$A$7:$E$106,5,FALSE),""))</f>
        <v/>
      </c>
      <c r="I49" s="172" t="str">
        <f>IF(A49="","",IF(Meldeformular!Z57&lt;&gt;"",IF(ISEVEN(Meldeformular!Z57)=TRUE,VLOOKUP(Meldeformular!Z57,Paarkür!$H$6:$M$64,4,FALSE),VLOOKUP(Meldeformular!Z57,Paarkür!$A$6:$F$64,4,FALSE)),""))</f>
        <v/>
      </c>
      <c r="J49" s="172" t="str">
        <f>IF(A49="","",IF(Meldeformular!AA57="ja",VLOOKUP(A49,'JE + Expert Einzelkür'!$A$7:$E$106,5,FALSE),""))</f>
        <v/>
      </c>
      <c r="K49" s="172" t="str">
        <f>IF(A49="","",IF(Meldeformular!AB57&lt;&gt;"",IF(ISEVEN(Meldeformular!AB57)=TRUE,VLOOKUP(Meldeformular!AB57,'JE + Expert Paarkür'!$H$6:$M$64,4,FALSE),VLOOKUP(Meldeformular!AB57,'JE + Expert Paarkür'!$A$6:$F$64,4,FALSE)),""))</f>
        <v/>
      </c>
      <c r="L49" s="172" t="str">
        <f>IF(A49="","",IF(Meldeformular!AC57&lt;&gt;"",IF(ISEVEN(Meldeformular!AC57)=TRUE,VLOOKUP(Meldeformular!AC57,Kleingruppen!$H$7:$M$52,3,FALSE),VLOOKUP(Meldeformular!AC57,Kleingruppen!$A$7:$F$52,3,FALSE)),""))</f>
        <v/>
      </c>
      <c r="M49" s="172" t="str">
        <f>IF(C49="","",IF(Meldeformular!AD57&lt;&gt;"",IF(ISEVEN(Meldeformular!AD57)=TRUE,VLOOKUP(Meldeformular!AD57,Großgruppen!$H$7:$M$56,3,FALSE),VLOOKUP(Meldeformular!AD57,Großgruppen!$A$7:$F$56,3,FALSE)),""))</f>
        <v/>
      </c>
    </row>
    <row r="50" spans="1:13" x14ac:dyDescent="0.25">
      <c r="A50" s="167" t="str">
        <f>IF(Meldeformular!B58="","",Meldeformular!A58)</f>
        <v/>
      </c>
      <c r="B50" s="171" t="str">
        <f>IF(A50="","",Meldeformular!B58)</f>
        <v/>
      </c>
      <c r="C50" s="172" t="str">
        <f>IF(B50="","",Meldeformular!C58)</f>
        <v/>
      </c>
      <c r="D50" s="172" t="str">
        <f>IF(C50="","",'allg. Daten'!$C$6)</f>
        <v/>
      </c>
      <c r="E50" s="172" t="str">
        <f>IF(A50="","",Meldeformular!D58)</f>
        <v/>
      </c>
      <c r="F50" s="173" t="str">
        <f>IF(A50="","",Meldeformular!E58)</f>
        <v/>
      </c>
      <c r="G50" s="172" t="str">
        <f>IF(A50="","",Meldeformular!F58)</f>
        <v/>
      </c>
      <c r="H50" s="172" t="str">
        <f>IF(A50="","",IF(Meldeformular!Y58="ja",VLOOKUP(A50,Einzelkür!$A$7:$E$106,5,FALSE),""))</f>
        <v/>
      </c>
      <c r="I50" s="172" t="str">
        <f>IF(A50="","",IF(Meldeformular!Z58&lt;&gt;"",IF(ISEVEN(Meldeformular!Z58)=TRUE,VLOOKUP(Meldeformular!Z58,Paarkür!$H$6:$M$64,4,FALSE),VLOOKUP(Meldeformular!Z58,Paarkür!$A$6:$F$64,4,FALSE)),""))</f>
        <v/>
      </c>
      <c r="J50" s="172" t="str">
        <f>IF(A50="","",IF(Meldeformular!AA58="ja",VLOOKUP(A50,'JE + Expert Einzelkür'!$A$7:$E$106,5,FALSE),""))</f>
        <v/>
      </c>
      <c r="K50" s="172" t="str">
        <f>IF(A50="","",IF(Meldeformular!AB58&lt;&gt;"",IF(ISEVEN(Meldeformular!AB58)=TRUE,VLOOKUP(Meldeformular!AB58,'JE + Expert Paarkür'!$H$6:$M$64,4,FALSE),VLOOKUP(Meldeformular!AB58,'JE + Expert Paarkür'!$A$6:$F$64,4,FALSE)),""))</f>
        <v/>
      </c>
      <c r="L50" s="172" t="str">
        <f>IF(A50="","",IF(Meldeformular!AC58&lt;&gt;"",IF(ISEVEN(Meldeformular!AC58)=TRUE,VLOOKUP(Meldeformular!AC58,Kleingruppen!$H$7:$M$52,3,FALSE),VLOOKUP(Meldeformular!AC58,Kleingruppen!$A$7:$F$52,3,FALSE)),""))</f>
        <v/>
      </c>
      <c r="M50" s="172" t="str">
        <f>IF(C50="","",IF(Meldeformular!AD58&lt;&gt;"",IF(ISEVEN(Meldeformular!AD58)=TRUE,VLOOKUP(Meldeformular!AD58,Großgruppen!$H$7:$M$56,3,FALSE),VLOOKUP(Meldeformular!AD58,Großgruppen!$A$7:$F$56,3,FALSE)),""))</f>
        <v/>
      </c>
    </row>
    <row r="51" spans="1:13" x14ac:dyDescent="0.25">
      <c r="A51" s="167" t="str">
        <f>IF(Meldeformular!B59="","",Meldeformular!A59)</f>
        <v/>
      </c>
      <c r="B51" s="171" t="str">
        <f>IF(A51="","",Meldeformular!B59)</f>
        <v/>
      </c>
      <c r="C51" s="172" t="str">
        <f>IF(B51="","",Meldeformular!C59)</f>
        <v/>
      </c>
      <c r="D51" s="172" t="str">
        <f>IF(C51="","",'allg. Daten'!$C$6)</f>
        <v/>
      </c>
      <c r="E51" s="172" t="str">
        <f>IF(A51="","",Meldeformular!D59)</f>
        <v/>
      </c>
      <c r="F51" s="173" t="str">
        <f>IF(A51="","",Meldeformular!E59)</f>
        <v/>
      </c>
      <c r="G51" s="172" t="str">
        <f>IF(A51="","",Meldeformular!F59)</f>
        <v/>
      </c>
      <c r="H51" s="172" t="str">
        <f>IF(A51="","",IF(Meldeformular!Y59="ja",VLOOKUP(A51,Einzelkür!$A$7:$E$106,5,FALSE),""))</f>
        <v/>
      </c>
      <c r="I51" s="172" t="str">
        <f>IF(A51="","",IF(Meldeformular!Z59&lt;&gt;"",IF(ISEVEN(Meldeformular!Z59)=TRUE,VLOOKUP(Meldeformular!Z59,Paarkür!$H$6:$M$64,4,FALSE),VLOOKUP(Meldeformular!Z59,Paarkür!$A$6:$F$64,4,FALSE)),""))</f>
        <v/>
      </c>
      <c r="J51" s="172" t="str">
        <f>IF(A51="","",IF(Meldeformular!AA59="ja",VLOOKUP(A51,'JE + Expert Einzelkür'!$A$7:$E$106,5,FALSE),""))</f>
        <v/>
      </c>
      <c r="K51" s="172" t="str">
        <f>IF(A51="","",IF(Meldeformular!AB59&lt;&gt;"",IF(ISEVEN(Meldeformular!AB59)=TRUE,VLOOKUP(Meldeformular!AB59,'JE + Expert Paarkür'!$H$6:$M$64,4,FALSE),VLOOKUP(Meldeformular!AB59,'JE + Expert Paarkür'!$A$6:$F$64,4,FALSE)),""))</f>
        <v/>
      </c>
      <c r="L51" s="172" t="str">
        <f>IF(A51="","",IF(Meldeformular!AC59&lt;&gt;"",IF(ISEVEN(Meldeformular!AC59)=TRUE,VLOOKUP(Meldeformular!AC59,Kleingruppen!$H$7:$M$52,3,FALSE),VLOOKUP(Meldeformular!AC59,Kleingruppen!$A$7:$F$52,3,FALSE)),""))</f>
        <v/>
      </c>
      <c r="M51" s="172" t="str">
        <f>IF(C51="","",IF(Meldeformular!AD59&lt;&gt;"",IF(ISEVEN(Meldeformular!AD59)=TRUE,VLOOKUP(Meldeformular!AD59,Großgruppen!$H$7:$M$56,3,FALSE),VLOOKUP(Meldeformular!AD59,Großgruppen!$A$7:$F$56,3,FALSE)),""))</f>
        <v/>
      </c>
    </row>
    <row r="52" spans="1:13" x14ac:dyDescent="0.25">
      <c r="A52" s="167" t="str">
        <f>IF(Meldeformular!B60="","",Meldeformular!A60)</f>
        <v/>
      </c>
      <c r="B52" s="171" t="str">
        <f>IF(A52="","",Meldeformular!B60)</f>
        <v/>
      </c>
      <c r="C52" s="172" t="str">
        <f>IF(B52="","",Meldeformular!C60)</f>
        <v/>
      </c>
      <c r="D52" s="172" t="str">
        <f>IF(C52="","",'allg. Daten'!$C$6)</f>
        <v/>
      </c>
      <c r="E52" s="172" t="str">
        <f>IF(A52="","",Meldeformular!D60)</f>
        <v/>
      </c>
      <c r="F52" s="173" t="str">
        <f>IF(A52="","",Meldeformular!E60)</f>
        <v/>
      </c>
      <c r="G52" s="172" t="str">
        <f>IF(A52="","",Meldeformular!F60)</f>
        <v/>
      </c>
      <c r="H52" s="172" t="str">
        <f>IF(A52="","",IF(Meldeformular!Y60="ja",VLOOKUP(A52,Einzelkür!$A$7:$E$106,5,FALSE),""))</f>
        <v/>
      </c>
      <c r="I52" s="172" t="str">
        <f>IF(A52="","",IF(Meldeformular!Z60&lt;&gt;"",IF(ISEVEN(Meldeformular!Z60)=TRUE,VLOOKUP(Meldeformular!Z60,Paarkür!$H$6:$M$64,4,FALSE),VLOOKUP(Meldeformular!Z60,Paarkür!$A$6:$F$64,4,FALSE)),""))</f>
        <v/>
      </c>
      <c r="J52" s="172" t="str">
        <f>IF(A52="","",IF(Meldeformular!AA60="ja",VLOOKUP(A52,'JE + Expert Einzelkür'!$A$7:$E$106,5,FALSE),""))</f>
        <v/>
      </c>
      <c r="K52" s="172" t="str">
        <f>IF(A52="","",IF(Meldeformular!AB60&lt;&gt;"",IF(ISEVEN(Meldeformular!AB60)=TRUE,VLOOKUP(Meldeformular!AB60,'JE + Expert Paarkür'!$H$6:$M$64,4,FALSE),VLOOKUP(Meldeformular!AB60,'JE + Expert Paarkür'!$A$6:$F$64,4,FALSE)),""))</f>
        <v/>
      </c>
      <c r="L52" s="172" t="str">
        <f>IF(A52="","",IF(Meldeformular!AC60&lt;&gt;"",IF(ISEVEN(Meldeformular!AC60)=TRUE,VLOOKUP(Meldeformular!AC60,Kleingruppen!$H$7:$M$52,3,FALSE),VLOOKUP(Meldeformular!AC60,Kleingruppen!$A$7:$F$52,3,FALSE)),""))</f>
        <v/>
      </c>
      <c r="M52" s="172" t="str">
        <f>IF(C52="","",IF(Meldeformular!AD60&lt;&gt;"",IF(ISEVEN(Meldeformular!AD60)=TRUE,VLOOKUP(Meldeformular!AD60,Großgruppen!$H$7:$M$56,3,FALSE),VLOOKUP(Meldeformular!AD60,Großgruppen!$A$7:$F$56,3,FALSE)),""))</f>
        <v/>
      </c>
    </row>
    <row r="53" spans="1:13" x14ac:dyDescent="0.25">
      <c r="A53" s="167" t="str">
        <f>IF(Meldeformular!B61="","",Meldeformular!A61)</f>
        <v/>
      </c>
      <c r="B53" s="171" t="str">
        <f>IF(A53="","",Meldeformular!B61)</f>
        <v/>
      </c>
      <c r="C53" s="172" t="str">
        <f>IF(B53="","",Meldeformular!C61)</f>
        <v/>
      </c>
      <c r="D53" s="172" t="str">
        <f>IF(C53="","",'allg. Daten'!$C$6)</f>
        <v/>
      </c>
      <c r="E53" s="172" t="str">
        <f>IF(A53="","",Meldeformular!D61)</f>
        <v/>
      </c>
      <c r="F53" s="173" t="str">
        <f>IF(A53="","",Meldeformular!E61)</f>
        <v/>
      </c>
      <c r="G53" s="172" t="str">
        <f>IF(A53="","",Meldeformular!F61)</f>
        <v/>
      </c>
      <c r="H53" s="172" t="str">
        <f>IF(A53="","",IF(Meldeformular!Y61="ja",VLOOKUP(A53,Einzelkür!$A$7:$E$106,5,FALSE),""))</f>
        <v/>
      </c>
      <c r="I53" s="172" t="str">
        <f>IF(A53="","",IF(Meldeformular!Z61&lt;&gt;"",IF(ISEVEN(Meldeformular!Z61)=TRUE,VLOOKUP(Meldeformular!Z61,Paarkür!$H$6:$M$64,4,FALSE),VLOOKUP(Meldeformular!Z61,Paarkür!$A$6:$F$64,4,FALSE)),""))</f>
        <v/>
      </c>
      <c r="J53" s="172" t="str">
        <f>IF(A53="","",IF(Meldeformular!AA61="ja",VLOOKUP(A53,'JE + Expert Einzelkür'!$A$7:$E$106,5,FALSE),""))</f>
        <v/>
      </c>
      <c r="K53" s="172" t="str">
        <f>IF(A53="","",IF(Meldeformular!AB61&lt;&gt;"",IF(ISEVEN(Meldeformular!AB61)=TRUE,VLOOKUP(Meldeformular!AB61,'JE + Expert Paarkür'!$H$6:$M$64,4,FALSE),VLOOKUP(Meldeformular!AB61,'JE + Expert Paarkür'!$A$6:$F$64,4,FALSE)),""))</f>
        <v/>
      </c>
      <c r="L53" s="172" t="str">
        <f>IF(A53="","",IF(Meldeformular!AC61&lt;&gt;"",IF(ISEVEN(Meldeformular!AC61)=TRUE,VLOOKUP(Meldeformular!AC61,Kleingruppen!$H$7:$M$52,3,FALSE),VLOOKUP(Meldeformular!AC61,Kleingruppen!$A$7:$F$52,3,FALSE)),""))</f>
        <v/>
      </c>
      <c r="M53" s="172" t="str">
        <f>IF(C53="","",IF(Meldeformular!AD61&lt;&gt;"",IF(ISEVEN(Meldeformular!AD61)=TRUE,VLOOKUP(Meldeformular!AD61,Großgruppen!$H$7:$M$56,3,FALSE),VLOOKUP(Meldeformular!AD61,Großgruppen!$A$7:$F$56,3,FALSE)),""))</f>
        <v/>
      </c>
    </row>
    <row r="54" spans="1:13" x14ac:dyDescent="0.25">
      <c r="A54" s="167" t="str">
        <f>IF(Meldeformular!B62="","",Meldeformular!A62)</f>
        <v/>
      </c>
      <c r="B54" s="171" t="str">
        <f>IF(A54="","",Meldeformular!B62)</f>
        <v/>
      </c>
      <c r="C54" s="172" t="str">
        <f>IF(B54="","",Meldeformular!C62)</f>
        <v/>
      </c>
      <c r="D54" s="172" t="str">
        <f>IF(C54="","",'allg. Daten'!$C$6)</f>
        <v/>
      </c>
      <c r="E54" s="172" t="str">
        <f>IF(A54="","",Meldeformular!D62)</f>
        <v/>
      </c>
      <c r="F54" s="173" t="str">
        <f>IF(A54="","",Meldeformular!E62)</f>
        <v/>
      </c>
      <c r="G54" s="172" t="str">
        <f>IF(A54="","",Meldeformular!F62)</f>
        <v/>
      </c>
      <c r="H54" s="172" t="str">
        <f>IF(A54="","",IF(Meldeformular!Y62="ja",VLOOKUP(A54,Einzelkür!$A$7:$E$106,5,FALSE),""))</f>
        <v/>
      </c>
      <c r="I54" s="172" t="str">
        <f>IF(A54="","",IF(Meldeformular!Z62&lt;&gt;"",IF(ISEVEN(Meldeformular!Z62)=TRUE,VLOOKUP(Meldeformular!Z62,Paarkür!$H$6:$M$64,4,FALSE),VLOOKUP(Meldeformular!Z62,Paarkür!$A$6:$F$64,4,FALSE)),""))</f>
        <v/>
      </c>
      <c r="J54" s="172" t="str">
        <f>IF(A54="","",IF(Meldeformular!AA62="ja",VLOOKUP(A54,'JE + Expert Einzelkür'!$A$7:$E$106,5,FALSE),""))</f>
        <v/>
      </c>
      <c r="K54" s="172" t="str">
        <f>IF(A54="","",IF(Meldeformular!AB62&lt;&gt;"",IF(ISEVEN(Meldeformular!AB62)=TRUE,VLOOKUP(Meldeformular!AB62,'JE + Expert Paarkür'!$H$6:$M$64,4,FALSE),VLOOKUP(Meldeformular!AB62,'JE + Expert Paarkür'!$A$6:$F$64,4,FALSE)),""))</f>
        <v/>
      </c>
      <c r="L54" s="172" t="str">
        <f>IF(A54="","",IF(Meldeformular!AC62&lt;&gt;"",IF(ISEVEN(Meldeformular!AC62)=TRUE,VLOOKUP(Meldeformular!AC62,Kleingruppen!$H$7:$M$52,3,FALSE),VLOOKUP(Meldeformular!AC62,Kleingruppen!$A$7:$F$52,3,FALSE)),""))</f>
        <v/>
      </c>
      <c r="M54" s="172" t="str">
        <f>IF(C54="","",IF(Meldeformular!AD62&lt;&gt;"",IF(ISEVEN(Meldeformular!AD62)=TRUE,VLOOKUP(Meldeformular!AD62,Großgruppen!$H$7:$M$56,3,FALSE),VLOOKUP(Meldeformular!AD62,Großgruppen!$A$7:$F$56,3,FALSE)),""))</f>
        <v/>
      </c>
    </row>
    <row r="55" spans="1:13" x14ac:dyDescent="0.25">
      <c r="A55" s="167" t="str">
        <f>IF(Meldeformular!B63="","",Meldeformular!A63)</f>
        <v/>
      </c>
      <c r="B55" s="171" t="str">
        <f>IF(A55="","",Meldeformular!B63)</f>
        <v/>
      </c>
      <c r="C55" s="172" t="str">
        <f>IF(B55="","",Meldeformular!C63)</f>
        <v/>
      </c>
      <c r="D55" s="172" t="str">
        <f>IF(C55="","",'allg. Daten'!$C$6)</f>
        <v/>
      </c>
      <c r="E55" s="172" t="str">
        <f>IF(A55="","",Meldeformular!D63)</f>
        <v/>
      </c>
      <c r="F55" s="173" t="str">
        <f>IF(A55="","",Meldeformular!E63)</f>
        <v/>
      </c>
      <c r="G55" s="172" t="str">
        <f>IF(A55="","",Meldeformular!F63)</f>
        <v/>
      </c>
      <c r="H55" s="172" t="str">
        <f>IF(A55="","",IF(Meldeformular!Y63="ja",VLOOKUP(A55,Einzelkür!$A$7:$E$106,5,FALSE),""))</f>
        <v/>
      </c>
      <c r="I55" s="172" t="str">
        <f>IF(A55="","",IF(Meldeformular!Z63&lt;&gt;"",IF(ISEVEN(Meldeformular!Z63)=TRUE,VLOOKUP(Meldeformular!Z63,Paarkür!$H$6:$M$64,4,FALSE),VLOOKUP(Meldeformular!Z63,Paarkür!$A$6:$F$64,4,FALSE)),""))</f>
        <v/>
      </c>
      <c r="J55" s="172" t="str">
        <f>IF(A55="","",IF(Meldeformular!AA63="ja",VLOOKUP(A55,'JE + Expert Einzelkür'!$A$7:$E$106,5,FALSE),""))</f>
        <v/>
      </c>
      <c r="K55" s="172" t="str">
        <f>IF(A55="","",IF(Meldeformular!AB63&lt;&gt;"",IF(ISEVEN(Meldeformular!AB63)=TRUE,VLOOKUP(Meldeformular!AB63,'JE + Expert Paarkür'!$H$6:$M$64,4,FALSE),VLOOKUP(Meldeformular!AB63,'JE + Expert Paarkür'!$A$6:$F$64,4,FALSE)),""))</f>
        <v/>
      </c>
      <c r="L55" s="172" t="str">
        <f>IF(A55="","",IF(Meldeformular!AC63&lt;&gt;"",IF(ISEVEN(Meldeformular!AC63)=TRUE,VLOOKUP(Meldeformular!AC63,Kleingruppen!$H$7:$M$52,3,FALSE),VLOOKUP(Meldeformular!AC63,Kleingruppen!$A$7:$F$52,3,FALSE)),""))</f>
        <v/>
      </c>
      <c r="M55" s="172" t="str">
        <f>IF(C55="","",IF(Meldeformular!AD63&lt;&gt;"",IF(ISEVEN(Meldeformular!AD63)=TRUE,VLOOKUP(Meldeformular!AD63,Großgruppen!$H$7:$M$56,3,FALSE),VLOOKUP(Meldeformular!AD63,Großgruppen!$A$7:$F$56,3,FALSE)),""))</f>
        <v/>
      </c>
    </row>
    <row r="56" spans="1:13" x14ac:dyDescent="0.25">
      <c r="A56" s="167" t="str">
        <f>IF(Meldeformular!B64="","",Meldeformular!A64)</f>
        <v/>
      </c>
      <c r="B56" s="171" t="str">
        <f>IF(A56="","",Meldeformular!B64)</f>
        <v/>
      </c>
      <c r="C56" s="172" t="str">
        <f>IF(B56="","",Meldeformular!C64)</f>
        <v/>
      </c>
      <c r="D56" s="172" t="str">
        <f>IF(C56="","",'allg. Daten'!$C$6)</f>
        <v/>
      </c>
      <c r="E56" s="172" t="str">
        <f>IF(A56="","",Meldeformular!D64)</f>
        <v/>
      </c>
      <c r="F56" s="173" t="str">
        <f>IF(A56="","",Meldeformular!E64)</f>
        <v/>
      </c>
      <c r="G56" s="172" t="str">
        <f>IF(A56="","",Meldeformular!F64)</f>
        <v/>
      </c>
      <c r="H56" s="172" t="str">
        <f>IF(A56="","",IF(Meldeformular!Y64="ja",VLOOKUP(A56,Einzelkür!$A$7:$E$106,5,FALSE),""))</f>
        <v/>
      </c>
      <c r="I56" s="172" t="str">
        <f>IF(A56="","",IF(Meldeformular!Z64&lt;&gt;"",IF(ISEVEN(Meldeformular!Z64)=TRUE,VLOOKUP(Meldeformular!Z64,Paarkür!$H$6:$M$64,4,FALSE),VLOOKUP(Meldeformular!Z64,Paarkür!$A$6:$F$64,4,FALSE)),""))</f>
        <v/>
      </c>
      <c r="J56" s="172" t="str">
        <f>IF(A56="","",IF(Meldeformular!AA64="ja",VLOOKUP(A56,'JE + Expert Einzelkür'!$A$7:$E$106,5,FALSE),""))</f>
        <v/>
      </c>
      <c r="K56" s="172" t="str">
        <f>IF(A56="","",IF(Meldeformular!AB64&lt;&gt;"",IF(ISEVEN(Meldeformular!AB64)=TRUE,VLOOKUP(Meldeformular!AB64,'JE + Expert Paarkür'!$H$6:$M$64,4,FALSE),VLOOKUP(Meldeformular!AB64,'JE + Expert Paarkür'!$A$6:$F$64,4,FALSE)),""))</f>
        <v/>
      </c>
      <c r="L56" s="172" t="str">
        <f>IF(A56="","",IF(Meldeformular!AC64&lt;&gt;"",IF(ISEVEN(Meldeformular!AC64)=TRUE,VLOOKUP(Meldeformular!AC64,Kleingruppen!$H$7:$M$52,3,FALSE),VLOOKUP(Meldeformular!AC64,Kleingruppen!$A$7:$F$52,3,FALSE)),""))</f>
        <v/>
      </c>
      <c r="M56" s="172" t="str">
        <f>IF(C56="","",IF(Meldeformular!AD64&lt;&gt;"",IF(ISEVEN(Meldeformular!AD64)=TRUE,VLOOKUP(Meldeformular!AD64,Großgruppen!$H$7:$M$56,3,FALSE),VLOOKUP(Meldeformular!AD64,Großgruppen!$A$7:$F$56,3,FALSE)),""))</f>
        <v/>
      </c>
    </row>
    <row r="57" spans="1:13" x14ac:dyDescent="0.25">
      <c r="A57" s="167" t="str">
        <f>IF(Meldeformular!B65="","",Meldeformular!A65)</f>
        <v/>
      </c>
      <c r="B57" s="171" t="str">
        <f>IF(A57="","",Meldeformular!B65)</f>
        <v/>
      </c>
      <c r="C57" s="172" t="str">
        <f>IF(B57="","",Meldeformular!C65)</f>
        <v/>
      </c>
      <c r="D57" s="172" t="str">
        <f>IF(C57="","",'allg. Daten'!$C$6)</f>
        <v/>
      </c>
      <c r="E57" s="172" t="str">
        <f>IF(A57="","",Meldeformular!D65)</f>
        <v/>
      </c>
      <c r="F57" s="173" t="str">
        <f>IF(A57="","",Meldeformular!E65)</f>
        <v/>
      </c>
      <c r="G57" s="172" t="str">
        <f>IF(A57="","",Meldeformular!F65)</f>
        <v/>
      </c>
      <c r="H57" s="172" t="str">
        <f>IF(A57="","",IF(Meldeformular!Y65="ja",VLOOKUP(A57,Einzelkür!$A$7:$E$106,5,FALSE),""))</f>
        <v/>
      </c>
      <c r="I57" s="172" t="str">
        <f>IF(A57="","",IF(Meldeformular!Z65&lt;&gt;"",IF(ISEVEN(Meldeformular!Z65)=TRUE,VLOOKUP(Meldeformular!Z65,Paarkür!$H$6:$M$64,4,FALSE),VLOOKUP(Meldeformular!Z65,Paarkür!$A$6:$F$64,4,FALSE)),""))</f>
        <v/>
      </c>
      <c r="J57" s="172" t="str">
        <f>IF(A57="","",IF(Meldeformular!AA65="ja",VLOOKUP(A57,'JE + Expert Einzelkür'!$A$7:$E$106,5,FALSE),""))</f>
        <v/>
      </c>
      <c r="K57" s="172" t="str">
        <f>IF(A57="","",IF(Meldeformular!AB65&lt;&gt;"",IF(ISEVEN(Meldeformular!AB65)=TRUE,VLOOKUP(Meldeformular!AB65,'JE + Expert Paarkür'!$H$6:$M$64,4,FALSE),VLOOKUP(Meldeformular!AB65,'JE + Expert Paarkür'!$A$6:$F$64,4,FALSE)),""))</f>
        <v/>
      </c>
      <c r="L57" s="172" t="str">
        <f>IF(A57="","",IF(Meldeformular!AC65&lt;&gt;"",IF(ISEVEN(Meldeformular!AC65)=TRUE,VLOOKUP(Meldeformular!AC65,Kleingruppen!$H$7:$M$52,3,FALSE),VLOOKUP(Meldeformular!AC65,Kleingruppen!$A$7:$F$52,3,FALSE)),""))</f>
        <v/>
      </c>
      <c r="M57" s="172" t="str">
        <f>IF(C57="","",IF(Meldeformular!AD65&lt;&gt;"",IF(ISEVEN(Meldeformular!AD65)=TRUE,VLOOKUP(Meldeformular!AD65,Großgruppen!$H$7:$M$56,3,FALSE),VLOOKUP(Meldeformular!AD65,Großgruppen!$A$7:$F$56,3,FALSE)),""))</f>
        <v/>
      </c>
    </row>
    <row r="58" spans="1:13" x14ac:dyDescent="0.25">
      <c r="A58" s="167" t="str">
        <f>IF(Meldeformular!B66="","",Meldeformular!A66)</f>
        <v/>
      </c>
      <c r="B58" s="171" t="str">
        <f>IF(A58="","",Meldeformular!B66)</f>
        <v/>
      </c>
      <c r="C58" s="172" t="str">
        <f>IF(B58="","",Meldeformular!C66)</f>
        <v/>
      </c>
      <c r="D58" s="172" t="str">
        <f>IF(C58="","",'allg. Daten'!$C$6)</f>
        <v/>
      </c>
      <c r="E58" s="172" t="str">
        <f>IF(A58="","",Meldeformular!D66)</f>
        <v/>
      </c>
      <c r="F58" s="173" t="str">
        <f>IF(A58="","",Meldeformular!E66)</f>
        <v/>
      </c>
      <c r="G58" s="172" t="str">
        <f>IF(A58="","",Meldeformular!F66)</f>
        <v/>
      </c>
      <c r="H58" s="172" t="str">
        <f>IF(A58="","",IF(Meldeformular!Y66="ja",VLOOKUP(A58,Einzelkür!$A$7:$E$106,5,FALSE),""))</f>
        <v/>
      </c>
      <c r="I58" s="172" t="str">
        <f>IF(A58="","",IF(Meldeformular!Z66&lt;&gt;"",IF(ISEVEN(Meldeformular!Z66)=TRUE,VLOOKUP(Meldeformular!Z66,Paarkür!$H$6:$M$64,4,FALSE),VLOOKUP(Meldeformular!Z66,Paarkür!$A$6:$F$64,4,FALSE)),""))</f>
        <v/>
      </c>
      <c r="J58" s="172" t="str">
        <f>IF(A58="","",IF(Meldeformular!AA66="ja",VLOOKUP(A58,'JE + Expert Einzelkür'!$A$7:$E$106,5,FALSE),""))</f>
        <v/>
      </c>
      <c r="K58" s="172" t="str">
        <f>IF(A58="","",IF(Meldeformular!AB66&lt;&gt;"",IF(ISEVEN(Meldeformular!AB66)=TRUE,VLOOKUP(Meldeformular!AB66,'JE + Expert Paarkür'!$H$6:$M$64,4,FALSE),VLOOKUP(Meldeformular!AB66,'JE + Expert Paarkür'!$A$6:$F$64,4,FALSE)),""))</f>
        <v/>
      </c>
      <c r="L58" s="172" t="str">
        <f>IF(A58="","",IF(Meldeformular!AC66&lt;&gt;"",IF(ISEVEN(Meldeformular!AC66)=TRUE,VLOOKUP(Meldeformular!AC66,Kleingruppen!$H$7:$M$52,3,FALSE),VLOOKUP(Meldeformular!AC66,Kleingruppen!$A$7:$F$52,3,FALSE)),""))</f>
        <v/>
      </c>
      <c r="M58" s="172" t="str">
        <f>IF(C58="","",IF(Meldeformular!AD66&lt;&gt;"",IF(ISEVEN(Meldeformular!AD66)=TRUE,VLOOKUP(Meldeformular!AD66,Großgruppen!$H$7:$M$56,3,FALSE),VLOOKUP(Meldeformular!AD66,Großgruppen!$A$7:$F$56,3,FALSE)),""))</f>
        <v/>
      </c>
    </row>
    <row r="59" spans="1:13" x14ac:dyDescent="0.25">
      <c r="A59" s="167" t="str">
        <f>IF(Meldeformular!B67="","",Meldeformular!A67)</f>
        <v/>
      </c>
      <c r="B59" s="171" t="str">
        <f>IF(A59="","",Meldeformular!B67)</f>
        <v/>
      </c>
      <c r="C59" s="172" t="str">
        <f>IF(B59="","",Meldeformular!C67)</f>
        <v/>
      </c>
      <c r="D59" s="172" t="str">
        <f>IF(C59="","",'allg. Daten'!$C$6)</f>
        <v/>
      </c>
      <c r="E59" s="172" t="str">
        <f>IF(A59="","",Meldeformular!D67)</f>
        <v/>
      </c>
      <c r="F59" s="173" t="str">
        <f>IF(A59="","",Meldeformular!E67)</f>
        <v/>
      </c>
      <c r="G59" s="172" t="str">
        <f>IF(A59="","",Meldeformular!F67)</f>
        <v/>
      </c>
      <c r="H59" s="172" t="str">
        <f>IF(A59="","",IF(Meldeformular!Y67="ja",VLOOKUP(A59,Einzelkür!$A$7:$E$106,5,FALSE),""))</f>
        <v/>
      </c>
      <c r="I59" s="172" t="str">
        <f>IF(A59="","",IF(Meldeformular!Z67&lt;&gt;"",IF(ISEVEN(Meldeformular!Z67)=TRUE,VLOOKUP(Meldeformular!Z67,Paarkür!$H$6:$M$64,4,FALSE),VLOOKUP(Meldeformular!Z67,Paarkür!$A$6:$F$64,4,FALSE)),""))</f>
        <v/>
      </c>
      <c r="J59" s="172" t="str">
        <f>IF(A59="","",IF(Meldeformular!AA67="ja",VLOOKUP(A59,'JE + Expert Einzelkür'!$A$7:$E$106,5,FALSE),""))</f>
        <v/>
      </c>
      <c r="K59" s="172" t="str">
        <f>IF(A59="","",IF(Meldeformular!AB67&lt;&gt;"",IF(ISEVEN(Meldeformular!AB67)=TRUE,VLOOKUP(Meldeformular!AB67,'JE + Expert Paarkür'!$H$6:$M$64,4,FALSE),VLOOKUP(Meldeformular!AB67,'JE + Expert Paarkür'!$A$6:$F$64,4,FALSE)),""))</f>
        <v/>
      </c>
      <c r="L59" s="172" t="str">
        <f>IF(A59="","",IF(Meldeformular!AC67&lt;&gt;"",IF(ISEVEN(Meldeformular!AC67)=TRUE,VLOOKUP(Meldeformular!AC67,Kleingruppen!$H$7:$M$52,3,FALSE),VLOOKUP(Meldeformular!AC67,Kleingruppen!$A$7:$F$52,3,FALSE)),""))</f>
        <v/>
      </c>
      <c r="M59" s="172" t="str">
        <f>IF(C59="","",IF(Meldeformular!AD67&lt;&gt;"",IF(ISEVEN(Meldeformular!AD67)=TRUE,VLOOKUP(Meldeformular!AD67,Großgruppen!$H$7:$M$56,3,FALSE),VLOOKUP(Meldeformular!AD67,Großgruppen!$A$7:$F$56,3,FALSE)),""))</f>
        <v/>
      </c>
    </row>
    <row r="60" spans="1:13" x14ac:dyDescent="0.25">
      <c r="A60" s="167" t="str">
        <f>IF(Meldeformular!B68="","",Meldeformular!A68)</f>
        <v/>
      </c>
      <c r="B60" s="171" t="str">
        <f>IF(A60="","",Meldeformular!B68)</f>
        <v/>
      </c>
      <c r="C60" s="172" t="str">
        <f>IF(B60="","",Meldeformular!C68)</f>
        <v/>
      </c>
      <c r="D60" s="172" t="str">
        <f>IF(C60="","",'allg. Daten'!$C$6)</f>
        <v/>
      </c>
      <c r="E60" s="172" t="str">
        <f>IF(A60="","",Meldeformular!D68)</f>
        <v/>
      </c>
      <c r="F60" s="173" t="str">
        <f>IF(A60="","",Meldeformular!E68)</f>
        <v/>
      </c>
      <c r="G60" s="172" t="str">
        <f>IF(A60="","",Meldeformular!F68)</f>
        <v/>
      </c>
      <c r="H60" s="172" t="str">
        <f>IF(A60="","",IF(Meldeformular!Y68="ja",VLOOKUP(A60,Einzelkür!$A$7:$E$106,5,FALSE),""))</f>
        <v/>
      </c>
      <c r="I60" s="172" t="str">
        <f>IF(A60="","",IF(Meldeformular!Z68&lt;&gt;"",IF(ISEVEN(Meldeformular!Z68)=TRUE,VLOOKUP(Meldeformular!Z68,Paarkür!$H$6:$M$64,4,FALSE),VLOOKUP(Meldeformular!Z68,Paarkür!$A$6:$F$64,4,FALSE)),""))</f>
        <v/>
      </c>
      <c r="J60" s="172" t="str">
        <f>IF(A60="","",IF(Meldeformular!AA68="ja",VLOOKUP(A60,'JE + Expert Einzelkür'!$A$7:$E$106,5,FALSE),""))</f>
        <v/>
      </c>
      <c r="K60" s="172" t="str">
        <f>IF(A60="","",IF(Meldeformular!AB68&lt;&gt;"",IF(ISEVEN(Meldeformular!AB68)=TRUE,VLOOKUP(Meldeformular!AB68,'JE + Expert Paarkür'!$H$6:$M$64,4,FALSE),VLOOKUP(Meldeformular!AB68,'JE + Expert Paarkür'!$A$6:$F$64,4,FALSE)),""))</f>
        <v/>
      </c>
      <c r="L60" s="172" t="str">
        <f>IF(A60="","",IF(Meldeformular!AC68&lt;&gt;"",IF(ISEVEN(Meldeformular!AC68)=TRUE,VLOOKUP(Meldeformular!AC68,Kleingruppen!$H$7:$M$52,3,FALSE),VLOOKUP(Meldeformular!AC68,Kleingruppen!$A$7:$F$52,3,FALSE)),""))</f>
        <v/>
      </c>
      <c r="M60" s="172" t="str">
        <f>IF(C60="","",IF(Meldeformular!AD68&lt;&gt;"",IF(ISEVEN(Meldeformular!AD68)=TRUE,VLOOKUP(Meldeformular!AD68,Großgruppen!$H$7:$M$56,3,FALSE),VLOOKUP(Meldeformular!AD68,Großgruppen!$A$7:$F$56,3,FALSE)),""))</f>
        <v/>
      </c>
    </row>
    <row r="61" spans="1:13" x14ac:dyDescent="0.25">
      <c r="A61" s="167" t="str">
        <f>IF(Meldeformular!B69="","",Meldeformular!A69)</f>
        <v/>
      </c>
      <c r="B61" s="171" t="str">
        <f>IF(A61="","",Meldeformular!B69)</f>
        <v/>
      </c>
      <c r="C61" s="172" t="str">
        <f>IF(B61="","",Meldeformular!C69)</f>
        <v/>
      </c>
      <c r="D61" s="172" t="str">
        <f>IF(C61="","",'allg. Daten'!$C$6)</f>
        <v/>
      </c>
      <c r="E61" s="172" t="str">
        <f>IF(A61="","",Meldeformular!D69)</f>
        <v/>
      </c>
      <c r="F61" s="173" t="str">
        <f>IF(A61="","",Meldeformular!E69)</f>
        <v/>
      </c>
      <c r="G61" s="172" t="str">
        <f>IF(A61="","",Meldeformular!F69)</f>
        <v/>
      </c>
      <c r="H61" s="172" t="str">
        <f>IF(A61="","",IF(Meldeformular!Y69="ja",VLOOKUP(A61,Einzelkür!$A$7:$E$106,5,FALSE),""))</f>
        <v/>
      </c>
      <c r="I61" s="172" t="str">
        <f>IF(A61="","",IF(Meldeformular!Z69&lt;&gt;"",IF(ISEVEN(Meldeformular!Z69)=TRUE,VLOOKUP(Meldeformular!Z69,Paarkür!$H$6:$M$64,4,FALSE),VLOOKUP(Meldeformular!Z69,Paarkür!$A$6:$F$64,4,FALSE)),""))</f>
        <v/>
      </c>
      <c r="J61" s="172" t="str">
        <f>IF(A61="","",IF(Meldeformular!AA69="ja",VLOOKUP(A61,'JE + Expert Einzelkür'!$A$7:$E$106,5,FALSE),""))</f>
        <v/>
      </c>
      <c r="K61" s="172" t="str">
        <f>IF(A61="","",IF(Meldeformular!AB69&lt;&gt;"",IF(ISEVEN(Meldeformular!AB69)=TRUE,VLOOKUP(Meldeformular!AB69,'JE + Expert Paarkür'!$H$6:$M$64,4,FALSE),VLOOKUP(Meldeformular!AB69,'JE + Expert Paarkür'!$A$6:$F$64,4,FALSE)),""))</f>
        <v/>
      </c>
      <c r="L61" s="172" t="str">
        <f>IF(A61="","",IF(Meldeformular!AC69&lt;&gt;"",IF(ISEVEN(Meldeformular!AC69)=TRUE,VLOOKUP(Meldeformular!AC69,Kleingruppen!$H$7:$M$52,3,FALSE),VLOOKUP(Meldeformular!AC69,Kleingruppen!$A$7:$F$52,3,FALSE)),""))</f>
        <v/>
      </c>
      <c r="M61" s="172" t="str">
        <f>IF(C61="","",IF(Meldeformular!AD69&lt;&gt;"",IF(ISEVEN(Meldeformular!AD69)=TRUE,VLOOKUP(Meldeformular!AD69,Großgruppen!$H$7:$M$56,3,FALSE),VLOOKUP(Meldeformular!AD69,Großgruppen!$A$7:$F$56,3,FALSE)),""))</f>
        <v/>
      </c>
    </row>
    <row r="62" spans="1:13" x14ac:dyDescent="0.25">
      <c r="A62" s="167" t="str">
        <f>IF(Meldeformular!B70="","",Meldeformular!A70)</f>
        <v/>
      </c>
      <c r="B62" s="171" t="str">
        <f>IF(A62="","",Meldeformular!B70)</f>
        <v/>
      </c>
      <c r="C62" s="172" t="str">
        <f>IF(B62="","",Meldeformular!C70)</f>
        <v/>
      </c>
      <c r="D62" s="172" t="str">
        <f>IF(C62="","",'allg. Daten'!$C$6)</f>
        <v/>
      </c>
      <c r="E62" s="172" t="str">
        <f>IF(A62="","",Meldeformular!D70)</f>
        <v/>
      </c>
      <c r="F62" s="173" t="str">
        <f>IF(A62="","",Meldeformular!E70)</f>
        <v/>
      </c>
      <c r="G62" s="172" t="str">
        <f>IF(A62="","",Meldeformular!F70)</f>
        <v/>
      </c>
      <c r="H62" s="172" t="str">
        <f>IF(A62="","",IF(Meldeformular!Y70="ja",VLOOKUP(A62,Einzelkür!$A$7:$E$106,5,FALSE),""))</f>
        <v/>
      </c>
      <c r="I62" s="172" t="str">
        <f>IF(A62="","",IF(Meldeformular!Z70&lt;&gt;"",IF(ISEVEN(Meldeformular!Z70)=TRUE,VLOOKUP(Meldeformular!Z70,Paarkür!$H$6:$M$64,4,FALSE),VLOOKUP(Meldeformular!Z70,Paarkür!$A$6:$F$64,4,FALSE)),""))</f>
        <v/>
      </c>
      <c r="J62" s="172" t="str">
        <f>IF(A62="","",IF(Meldeformular!AA70="ja",VLOOKUP(A62,'JE + Expert Einzelkür'!$A$7:$E$106,5,FALSE),""))</f>
        <v/>
      </c>
      <c r="K62" s="172" t="str">
        <f>IF(A62="","",IF(Meldeformular!AB70&lt;&gt;"",IF(ISEVEN(Meldeformular!AB70)=TRUE,VLOOKUP(Meldeformular!AB70,'JE + Expert Paarkür'!$H$6:$M$64,4,FALSE),VLOOKUP(Meldeformular!AB70,'JE + Expert Paarkür'!$A$6:$F$64,4,FALSE)),""))</f>
        <v/>
      </c>
      <c r="L62" s="172" t="str">
        <f>IF(A62="","",IF(Meldeformular!AC70&lt;&gt;"",IF(ISEVEN(Meldeformular!AC70)=TRUE,VLOOKUP(Meldeformular!AC70,Kleingruppen!$H$7:$M$52,3,FALSE),VLOOKUP(Meldeformular!AC70,Kleingruppen!$A$7:$F$52,3,FALSE)),""))</f>
        <v/>
      </c>
      <c r="M62" s="172" t="str">
        <f>IF(C62="","",IF(Meldeformular!AD70&lt;&gt;"",IF(ISEVEN(Meldeformular!AD70)=TRUE,VLOOKUP(Meldeformular!AD70,Großgruppen!$H$7:$M$56,3,FALSE),VLOOKUP(Meldeformular!AD70,Großgruppen!$A$7:$F$56,3,FALSE)),""))</f>
        <v/>
      </c>
    </row>
    <row r="63" spans="1:13" x14ac:dyDescent="0.25">
      <c r="A63" s="167" t="str">
        <f>IF(Meldeformular!B71="","",Meldeformular!A71)</f>
        <v/>
      </c>
      <c r="B63" s="171" t="str">
        <f>IF(A63="","",Meldeformular!B71)</f>
        <v/>
      </c>
      <c r="C63" s="172" t="str">
        <f>IF(B63="","",Meldeformular!C71)</f>
        <v/>
      </c>
      <c r="D63" s="172" t="str">
        <f>IF(C63="","",'allg. Daten'!$C$6)</f>
        <v/>
      </c>
      <c r="E63" s="172" t="str">
        <f>IF(A63="","",Meldeformular!D71)</f>
        <v/>
      </c>
      <c r="F63" s="173" t="str">
        <f>IF(A63="","",Meldeformular!E71)</f>
        <v/>
      </c>
      <c r="G63" s="172" t="str">
        <f>IF(A63="","",Meldeformular!F71)</f>
        <v/>
      </c>
      <c r="H63" s="172" t="str">
        <f>IF(A63="","",IF(Meldeformular!Y71="ja",VLOOKUP(A63,Einzelkür!$A$7:$E$106,5,FALSE),""))</f>
        <v/>
      </c>
      <c r="I63" s="172" t="str">
        <f>IF(A63="","",IF(Meldeformular!Z71&lt;&gt;"",IF(ISEVEN(Meldeformular!Z71)=TRUE,VLOOKUP(Meldeformular!Z71,Paarkür!$H$6:$M$64,4,FALSE),VLOOKUP(Meldeformular!Z71,Paarkür!$A$6:$F$64,4,FALSE)),""))</f>
        <v/>
      </c>
      <c r="J63" s="172" t="str">
        <f>IF(A63="","",IF(Meldeformular!AA71="ja",VLOOKUP(A63,'JE + Expert Einzelkür'!$A$7:$E$106,5,FALSE),""))</f>
        <v/>
      </c>
      <c r="K63" s="172" t="str">
        <f>IF(A63="","",IF(Meldeformular!AB71&lt;&gt;"",IF(ISEVEN(Meldeformular!AB71)=TRUE,VLOOKUP(Meldeformular!AB71,'JE + Expert Paarkür'!$H$6:$M$64,4,FALSE),VLOOKUP(Meldeformular!AB71,'JE + Expert Paarkür'!$A$6:$F$64,4,FALSE)),""))</f>
        <v/>
      </c>
      <c r="L63" s="172" t="str">
        <f>IF(A63="","",IF(Meldeformular!AC71&lt;&gt;"",IF(ISEVEN(Meldeformular!AC71)=TRUE,VLOOKUP(Meldeformular!AC71,Kleingruppen!$H$7:$M$52,3,FALSE),VLOOKUP(Meldeformular!AC71,Kleingruppen!$A$7:$F$52,3,FALSE)),""))</f>
        <v/>
      </c>
      <c r="M63" s="172" t="str">
        <f>IF(C63="","",IF(Meldeformular!AD71&lt;&gt;"",IF(ISEVEN(Meldeformular!AD71)=TRUE,VLOOKUP(Meldeformular!AD71,Großgruppen!$H$7:$M$56,3,FALSE),VLOOKUP(Meldeformular!AD71,Großgruppen!$A$7:$F$56,3,FALSE)),""))</f>
        <v/>
      </c>
    </row>
    <row r="64" spans="1:13" x14ac:dyDescent="0.25">
      <c r="A64" s="167" t="str">
        <f>IF(Meldeformular!B72="","",Meldeformular!A72)</f>
        <v/>
      </c>
      <c r="B64" s="171" t="str">
        <f>IF(A64="","",Meldeformular!B72)</f>
        <v/>
      </c>
      <c r="C64" s="172" t="str">
        <f>IF(B64="","",Meldeformular!C72)</f>
        <v/>
      </c>
      <c r="D64" s="172" t="str">
        <f>IF(C64="","",'allg. Daten'!$C$6)</f>
        <v/>
      </c>
      <c r="E64" s="172" t="str">
        <f>IF(A64="","",Meldeformular!D72)</f>
        <v/>
      </c>
      <c r="F64" s="173" t="str">
        <f>IF(A64="","",Meldeformular!E72)</f>
        <v/>
      </c>
      <c r="G64" s="172" t="str">
        <f>IF(A64="","",Meldeformular!F72)</f>
        <v/>
      </c>
      <c r="H64" s="172" t="str">
        <f>IF(A64="","",IF(Meldeformular!Y72="ja",VLOOKUP(A64,Einzelkür!$A$7:$E$106,5,FALSE),""))</f>
        <v/>
      </c>
      <c r="I64" s="172" t="str">
        <f>IF(A64="","",IF(Meldeformular!Z72&lt;&gt;"",IF(ISEVEN(Meldeformular!Z72)=TRUE,VLOOKUP(Meldeformular!Z72,Paarkür!$H$6:$M$64,4,FALSE),VLOOKUP(Meldeformular!Z72,Paarkür!$A$6:$F$64,4,FALSE)),""))</f>
        <v/>
      </c>
      <c r="J64" s="172" t="str">
        <f>IF(A64="","",IF(Meldeformular!AA72="ja",VLOOKUP(A64,'JE + Expert Einzelkür'!$A$7:$E$106,5,FALSE),""))</f>
        <v/>
      </c>
      <c r="K64" s="172" t="str">
        <f>IF(A64="","",IF(Meldeformular!AB72&lt;&gt;"",IF(ISEVEN(Meldeformular!AB72)=TRUE,VLOOKUP(Meldeformular!AB72,'JE + Expert Paarkür'!$H$6:$M$64,4,FALSE),VLOOKUP(Meldeformular!AB72,'JE + Expert Paarkür'!$A$6:$F$64,4,FALSE)),""))</f>
        <v/>
      </c>
      <c r="L64" s="172" t="str">
        <f>IF(A64="","",IF(Meldeformular!AC72&lt;&gt;"",IF(ISEVEN(Meldeformular!AC72)=TRUE,VLOOKUP(Meldeformular!AC72,Kleingruppen!$H$7:$M$52,3,FALSE),VLOOKUP(Meldeformular!AC72,Kleingruppen!$A$7:$F$52,3,FALSE)),""))</f>
        <v/>
      </c>
      <c r="M64" s="172" t="str">
        <f>IF(C64="","",IF(Meldeformular!AD72&lt;&gt;"",IF(ISEVEN(Meldeformular!AD72)=TRUE,VLOOKUP(Meldeformular!AD72,Großgruppen!$H$7:$M$56,3,FALSE),VLOOKUP(Meldeformular!AD72,Großgruppen!$A$7:$F$56,3,FALSE)),""))</f>
        <v/>
      </c>
    </row>
    <row r="65" spans="1:13" x14ac:dyDescent="0.25">
      <c r="A65" s="167" t="str">
        <f>IF(Meldeformular!B73="","",Meldeformular!A73)</f>
        <v/>
      </c>
      <c r="B65" s="171" t="str">
        <f>IF(A65="","",Meldeformular!B73)</f>
        <v/>
      </c>
      <c r="C65" s="172" t="str">
        <f>IF(B65="","",Meldeformular!C73)</f>
        <v/>
      </c>
      <c r="D65" s="172" t="str">
        <f>IF(C65="","",'allg. Daten'!$C$6)</f>
        <v/>
      </c>
      <c r="E65" s="172" t="str">
        <f>IF(A65="","",Meldeformular!D73)</f>
        <v/>
      </c>
      <c r="F65" s="173" t="str">
        <f>IF(A65="","",Meldeformular!E73)</f>
        <v/>
      </c>
      <c r="G65" s="172" t="str">
        <f>IF(A65="","",Meldeformular!F73)</f>
        <v/>
      </c>
      <c r="H65" s="172" t="str">
        <f>IF(A65="","",IF(Meldeformular!Y73="ja",VLOOKUP(A65,Einzelkür!$A$7:$E$106,5,FALSE),""))</f>
        <v/>
      </c>
      <c r="I65" s="172" t="str">
        <f>IF(A65="","",IF(Meldeformular!Z73&lt;&gt;"",IF(ISEVEN(Meldeformular!Z73)=TRUE,VLOOKUP(Meldeformular!Z73,Paarkür!$H$6:$M$64,4,FALSE),VLOOKUP(Meldeformular!Z73,Paarkür!$A$6:$F$64,4,FALSE)),""))</f>
        <v/>
      </c>
      <c r="J65" s="172" t="str">
        <f>IF(A65="","",IF(Meldeformular!AA73="ja",VLOOKUP(A65,'JE + Expert Einzelkür'!$A$7:$E$106,5,FALSE),""))</f>
        <v/>
      </c>
      <c r="K65" s="172" t="str">
        <f>IF(A65="","",IF(Meldeformular!AB73&lt;&gt;"",IF(ISEVEN(Meldeformular!AB73)=TRUE,VLOOKUP(Meldeformular!AB73,'JE + Expert Paarkür'!$H$6:$M$64,4,FALSE),VLOOKUP(Meldeformular!AB73,'JE + Expert Paarkür'!$A$6:$F$64,4,FALSE)),""))</f>
        <v/>
      </c>
      <c r="L65" s="172" t="str">
        <f>IF(A65="","",IF(Meldeformular!AC73&lt;&gt;"",IF(ISEVEN(Meldeformular!AC73)=TRUE,VLOOKUP(Meldeformular!AC73,Kleingruppen!$H$7:$M$52,3,FALSE),VLOOKUP(Meldeformular!AC73,Kleingruppen!$A$7:$F$52,3,FALSE)),""))</f>
        <v/>
      </c>
      <c r="M65" s="172" t="str">
        <f>IF(C65="","",IF(Meldeformular!AD73&lt;&gt;"",IF(ISEVEN(Meldeformular!AD73)=TRUE,VLOOKUP(Meldeformular!AD73,Großgruppen!$H$7:$M$56,3,FALSE),VLOOKUP(Meldeformular!AD73,Großgruppen!$A$7:$F$56,3,FALSE)),""))</f>
        <v/>
      </c>
    </row>
    <row r="66" spans="1:13" x14ac:dyDescent="0.25">
      <c r="A66" s="167" t="str">
        <f>IF(Meldeformular!B74="","",Meldeformular!A74)</f>
        <v/>
      </c>
      <c r="B66" s="171" t="str">
        <f>IF(A66="","",Meldeformular!B74)</f>
        <v/>
      </c>
      <c r="C66" s="172" t="str">
        <f>IF(B66="","",Meldeformular!C74)</f>
        <v/>
      </c>
      <c r="D66" s="172" t="str">
        <f>IF(C66="","",'allg. Daten'!$C$6)</f>
        <v/>
      </c>
      <c r="E66" s="172" t="str">
        <f>IF(A66="","",Meldeformular!D74)</f>
        <v/>
      </c>
      <c r="F66" s="173" t="str">
        <f>IF(A66="","",Meldeformular!E74)</f>
        <v/>
      </c>
      <c r="G66" s="172" t="str">
        <f>IF(A66="","",Meldeformular!F74)</f>
        <v/>
      </c>
      <c r="H66" s="172" t="str">
        <f>IF(A66="","",IF(Meldeformular!Y74="ja",VLOOKUP(A66,Einzelkür!$A$7:$E$106,5,FALSE),""))</f>
        <v/>
      </c>
      <c r="I66" s="172" t="str">
        <f>IF(A66="","",IF(Meldeformular!Z74&lt;&gt;"",IF(ISEVEN(Meldeformular!Z74)=TRUE,VLOOKUP(Meldeformular!Z74,Paarkür!$H$6:$M$64,4,FALSE),VLOOKUP(Meldeformular!Z74,Paarkür!$A$6:$F$64,4,FALSE)),""))</f>
        <v/>
      </c>
      <c r="J66" s="172" t="str">
        <f>IF(A66="","",IF(Meldeformular!AA74="ja",VLOOKUP(A66,'JE + Expert Einzelkür'!$A$7:$E$106,5,FALSE),""))</f>
        <v/>
      </c>
      <c r="K66" s="172" t="str">
        <f>IF(A66="","",IF(Meldeformular!AB74&lt;&gt;"",IF(ISEVEN(Meldeformular!AB74)=TRUE,VLOOKUP(Meldeformular!AB74,'JE + Expert Paarkür'!$H$6:$M$64,4,FALSE),VLOOKUP(Meldeformular!AB74,'JE + Expert Paarkür'!$A$6:$F$64,4,FALSE)),""))</f>
        <v/>
      </c>
      <c r="L66" s="172" t="str">
        <f>IF(A66="","",IF(Meldeformular!AC74&lt;&gt;"",IF(ISEVEN(Meldeformular!AC74)=TRUE,VLOOKUP(Meldeformular!AC74,Kleingruppen!$H$7:$M$52,3,FALSE),VLOOKUP(Meldeformular!AC74,Kleingruppen!$A$7:$F$52,3,FALSE)),""))</f>
        <v/>
      </c>
      <c r="M66" s="172" t="str">
        <f>IF(C66="","",IF(Meldeformular!AD74&lt;&gt;"",IF(ISEVEN(Meldeformular!AD74)=TRUE,VLOOKUP(Meldeformular!AD74,Großgruppen!$H$7:$M$56,3,FALSE),VLOOKUP(Meldeformular!AD74,Großgruppen!$A$7:$F$56,3,FALSE)),""))</f>
        <v/>
      </c>
    </row>
    <row r="67" spans="1:13" x14ac:dyDescent="0.25">
      <c r="A67" s="167" t="str">
        <f>IF(Meldeformular!B75="","",Meldeformular!A75)</f>
        <v/>
      </c>
      <c r="B67" s="171" t="str">
        <f>IF(A67="","",Meldeformular!B75)</f>
        <v/>
      </c>
      <c r="C67" s="172" t="str">
        <f>IF(B67="","",Meldeformular!C75)</f>
        <v/>
      </c>
      <c r="D67" s="172" t="str">
        <f>IF(C67="","",'allg. Daten'!$C$6)</f>
        <v/>
      </c>
      <c r="E67" s="172" t="str">
        <f>IF(A67="","",Meldeformular!D75)</f>
        <v/>
      </c>
      <c r="F67" s="173" t="str">
        <f>IF(A67="","",Meldeformular!E75)</f>
        <v/>
      </c>
      <c r="G67" s="172" t="str">
        <f>IF(A67="","",Meldeformular!F75)</f>
        <v/>
      </c>
      <c r="H67" s="172" t="str">
        <f>IF(A67="","",IF(Meldeformular!Y75="ja",VLOOKUP(A67,Einzelkür!$A$7:$E$106,5,FALSE),""))</f>
        <v/>
      </c>
      <c r="I67" s="172" t="str">
        <f>IF(A67="","",IF(Meldeformular!Z75&lt;&gt;"",IF(ISEVEN(Meldeformular!Z75)=TRUE,VLOOKUP(Meldeformular!Z75,Paarkür!$H$6:$M$64,4,FALSE),VLOOKUP(Meldeformular!Z75,Paarkür!$A$6:$F$64,4,FALSE)),""))</f>
        <v/>
      </c>
      <c r="J67" s="172" t="str">
        <f>IF(A67="","",IF(Meldeformular!AA75="ja",VLOOKUP(A67,'JE + Expert Einzelkür'!$A$7:$E$106,5,FALSE),""))</f>
        <v/>
      </c>
      <c r="K67" s="172" t="str">
        <f>IF(A67="","",IF(Meldeformular!AB75&lt;&gt;"",IF(ISEVEN(Meldeformular!AB75)=TRUE,VLOOKUP(Meldeformular!AB75,'JE + Expert Paarkür'!$H$6:$M$64,4,FALSE),VLOOKUP(Meldeformular!AB75,'JE + Expert Paarkür'!$A$6:$F$64,4,FALSE)),""))</f>
        <v/>
      </c>
      <c r="L67" s="172" t="str">
        <f>IF(A67="","",IF(Meldeformular!AC75&lt;&gt;"",IF(ISEVEN(Meldeformular!AC75)=TRUE,VLOOKUP(Meldeformular!AC75,Kleingruppen!$H$7:$M$52,3,FALSE),VLOOKUP(Meldeformular!AC75,Kleingruppen!$A$7:$F$52,3,FALSE)),""))</f>
        <v/>
      </c>
      <c r="M67" s="172" t="str">
        <f>IF(C67="","",IF(Meldeformular!AD75&lt;&gt;"",IF(ISEVEN(Meldeformular!AD75)=TRUE,VLOOKUP(Meldeformular!AD75,Großgruppen!$H$7:$M$56,3,FALSE),VLOOKUP(Meldeformular!AD75,Großgruppen!$A$7:$F$56,3,FALSE)),""))</f>
        <v/>
      </c>
    </row>
    <row r="68" spans="1:13" x14ac:dyDescent="0.25">
      <c r="A68" s="167" t="str">
        <f>IF(Meldeformular!B76="","",Meldeformular!A76)</f>
        <v/>
      </c>
      <c r="B68" s="171" t="str">
        <f>IF(A68="","",Meldeformular!B76)</f>
        <v/>
      </c>
      <c r="C68" s="172" t="str">
        <f>IF(B68="","",Meldeformular!C76)</f>
        <v/>
      </c>
      <c r="D68" s="172" t="str">
        <f>IF(C68="","",'allg. Daten'!$C$6)</f>
        <v/>
      </c>
      <c r="E68" s="172" t="str">
        <f>IF(A68="","",Meldeformular!D76)</f>
        <v/>
      </c>
      <c r="F68" s="173" t="str">
        <f>IF(A68="","",Meldeformular!E76)</f>
        <v/>
      </c>
      <c r="G68" s="172" t="str">
        <f>IF(A68="","",Meldeformular!F76)</f>
        <v/>
      </c>
      <c r="H68" s="172" t="str">
        <f>IF(A68="","",IF(Meldeformular!Y76="ja",VLOOKUP(A68,Einzelkür!$A$7:$E$106,5,FALSE),""))</f>
        <v/>
      </c>
      <c r="I68" s="172" t="str">
        <f>IF(A68="","",IF(Meldeformular!Z76&lt;&gt;"",IF(ISEVEN(Meldeformular!Z76)=TRUE,VLOOKUP(Meldeformular!Z76,Paarkür!$H$6:$M$64,4,FALSE),VLOOKUP(Meldeformular!Z76,Paarkür!$A$6:$F$64,4,FALSE)),""))</f>
        <v/>
      </c>
      <c r="J68" s="172" t="str">
        <f>IF(A68="","",IF(Meldeformular!AA76="ja",VLOOKUP(A68,'JE + Expert Einzelkür'!$A$7:$E$106,5,FALSE),""))</f>
        <v/>
      </c>
      <c r="K68" s="172" t="str">
        <f>IF(A68="","",IF(Meldeformular!AB76&lt;&gt;"",IF(ISEVEN(Meldeformular!AB76)=TRUE,VLOOKUP(Meldeformular!AB76,'JE + Expert Paarkür'!$H$6:$M$64,4,FALSE),VLOOKUP(Meldeformular!AB76,'JE + Expert Paarkür'!$A$6:$F$64,4,FALSE)),""))</f>
        <v/>
      </c>
      <c r="L68" s="172" t="str">
        <f>IF(A68="","",IF(Meldeformular!AC76&lt;&gt;"",IF(ISEVEN(Meldeformular!AC76)=TRUE,VLOOKUP(Meldeformular!AC76,Kleingruppen!$H$7:$M$52,3,FALSE),VLOOKUP(Meldeformular!AC76,Kleingruppen!$A$7:$F$52,3,FALSE)),""))</f>
        <v/>
      </c>
      <c r="M68" s="172" t="str">
        <f>IF(C68="","",IF(Meldeformular!AD76&lt;&gt;"",IF(ISEVEN(Meldeformular!AD76)=TRUE,VLOOKUP(Meldeformular!AD76,Großgruppen!$H$7:$M$56,3,FALSE),VLOOKUP(Meldeformular!AD76,Großgruppen!$A$7:$F$56,3,FALSE)),""))</f>
        <v/>
      </c>
    </row>
    <row r="69" spans="1:13" x14ac:dyDescent="0.25">
      <c r="A69" s="167" t="str">
        <f>IF(Meldeformular!B77="","",Meldeformular!A77)</f>
        <v/>
      </c>
      <c r="B69" s="171" t="str">
        <f>IF(A69="","",Meldeformular!B77)</f>
        <v/>
      </c>
      <c r="C69" s="172" t="str">
        <f>IF(B69="","",Meldeformular!C77)</f>
        <v/>
      </c>
      <c r="D69" s="172" t="str">
        <f>IF(C69="","",'allg. Daten'!$C$6)</f>
        <v/>
      </c>
      <c r="E69" s="172" t="str">
        <f>IF(A69="","",Meldeformular!D77)</f>
        <v/>
      </c>
      <c r="F69" s="173" t="str">
        <f>IF(A69="","",Meldeformular!E77)</f>
        <v/>
      </c>
      <c r="G69" s="172" t="str">
        <f>IF(A69="","",Meldeformular!F77)</f>
        <v/>
      </c>
      <c r="H69" s="172" t="str">
        <f>IF(A69="","",IF(Meldeformular!Y77="ja",VLOOKUP(A69,Einzelkür!$A$7:$E$106,5,FALSE),""))</f>
        <v/>
      </c>
      <c r="I69" s="172" t="str">
        <f>IF(A69="","",IF(Meldeformular!Z77&lt;&gt;"",IF(ISEVEN(Meldeformular!Z77)=TRUE,VLOOKUP(Meldeformular!Z77,Paarkür!$H$6:$M$64,4,FALSE),VLOOKUP(Meldeformular!Z77,Paarkür!$A$6:$F$64,4,FALSE)),""))</f>
        <v/>
      </c>
      <c r="J69" s="172" t="str">
        <f>IF(A69="","",IF(Meldeformular!AA77="ja",VLOOKUP(A69,'JE + Expert Einzelkür'!$A$7:$E$106,5,FALSE),""))</f>
        <v/>
      </c>
      <c r="K69" s="172" t="str">
        <f>IF(A69="","",IF(Meldeformular!AB77&lt;&gt;"",IF(ISEVEN(Meldeformular!AB77)=TRUE,VLOOKUP(Meldeformular!AB77,'JE + Expert Paarkür'!$H$6:$M$64,4,FALSE),VLOOKUP(Meldeformular!AB77,'JE + Expert Paarkür'!$A$6:$F$64,4,FALSE)),""))</f>
        <v/>
      </c>
      <c r="L69" s="172" t="str">
        <f>IF(A69="","",IF(Meldeformular!AC77&lt;&gt;"",IF(ISEVEN(Meldeformular!AC77)=TRUE,VLOOKUP(Meldeformular!AC77,Kleingruppen!$H$7:$M$52,3,FALSE),VLOOKUP(Meldeformular!AC77,Kleingruppen!$A$7:$F$52,3,FALSE)),""))</f>
        <v/>
      </c>
      <c r="M69" s="172" t="str">
        <f>IF(C69="","",IF(Meldeformular!AD77&lt;&gt;"",IF(ISEVEN(Meldeformular!AD77)=TRUE,VLOOKUP(Meldeformular!AD77,Großgruppen!$H$7:$M$56,3,FALSE),VLOOKUP(Meldeformular!AD77,Großgruppen!$A$7:$F$56,3,FALSE)),""))</f>
        <v/>
      </c>
    </row>
    <row r="70" spans="1:13" x14ac:dyDescent="0.25">
      <c r="A70" s="167" t="str">
        <f>IF(Meldeformular!B78="","",Meldeformular!A78)</f>
        <v/>
      </c>
      <c r="B70" s="171" t="str">
        <f>IF(A70="","",Meldeformular!B78)</f>
        <v/>
      </c>
      <c r="C70" s="172" t="str">
        <f>IF(B70="","",Meldeformular!C78)</f>
        <v/>
      </c>
      <c r="D70" s="172" t="str">
        <f>IF(C70="","",'allg. Daten'!$C$6)</f>
        <v/>
      </c>
      <c r="E70" s="172" t="str">
        <f>IF(A70="","",Meldeformular!D78)</f>
        <v/>
      </c>
      <c r="F70" s="173" t="str">
        <f>IF(A70="","",Meldeformular!E78)</f>
        <v/>
      </c>
      <c r="G70" s="172" t="str">
        <f>IF(A70="","",Meldeformular!F78)</f>
        <v/>
      </c>
      <c r="H70" s="172" t="str">
        <f>IF(A70="","",IF(Meldeformular!Y78="ja",VLOOKUP(A70,Einzelkür!$A$7:$E$106,5,FALSE),""))</f>
        <v/>
      </c>
      <c r="I70" s="172" t="str">
        <f>IF(A70="","",IF(Meldeformular!Z78&lt;&gt;"",IF(ISEVEN(Meldeformular!Z78)=TRUE,VLOOKUP(Meldeformular!Z78,Paarkür!$H$6:$M$64,4,FALSE),VLOOKUP(Meldeformular!Z78,Paarkür!$A$6:$F$64,4,FALSE)),""))</f>
        <v/>
      </c>
      <c r="J70" s="172" t="str">
        <f>IF(A70="","",IF(Meldeformular!AA78="ja",VLOOKUP(A70,'JE + Expert Einzelkür'!$A$7:$E$106,5,FALSE),""))</f>
        <v/>
      </c>
      <c r="K70" s="172" t="str">
        <f>IF(A70="","",IF(Meldeformular!AB78&lt;&gt;"",IF(ISEVEN(Meldeformular!AB78)=TRUE,VLOOKUP(Meldeformular!AB78,'JE + Expert Paarkür'!$H$6:$M$64,4,FALSE),VLOOKUP(Meldeformular!AB78,'JE + Expert Paarkür'!$A$6:$F$64,4,FALSE)),""))</f>
        <v/>
      </c>
      <c r="L70" s="172" t="str">
        <f>IF(A70="","",IF(Meldeformular!AC78&lt;&gt;"",IF(ISEVEN(Meldeformular!AC78)=TRUE,VLOOKUP(Meldeformular!AC78,Kleingruppen!$H$7:$M$52,3,FALSE),VLOOKUP(Meldeformular!AC78,Kleingruppen!$A$7:$F$52,3,FALSE)),""))</f>
        <v/>
      </c>
      <c r="M70" s="172" t="str">
        <f>IF(C70="","",IF(Meldeformular!AD78&lt;&gt;"",IF(ISEVEN(Meldeformular!AD78)=TRUE,VLOOKUP(Meldeformular!AD78,Großgruppen!$H$7:$M$56,3,FALSE),VLOOKUP(Meldeformular!AD78,Großgruppen!$A$7:$F$56,3,FALSE)),""))</f>
        <v/>
      </c>
    </row>
    <row r="71" spans="1:13" x14ac:dyDescent="0.25">
      <c r="A71" s="167" t="str">
        <f>IF(Meldeformular!B79="","",Meldeformular!A79)</f>
        <v/>
      </c>
      <c r="B71" s="171" t="str">
        <f>IF(A71="","",Meldeformular!B79)</f>
        <v/>
      </c>
      <c r="C71" s="172" t="str">
        <f>IF(B71="","",Meldeformular!C79)</f>
        <v/>
      </c>
      <c r="D71" s="172" t="str">
        <f>IF(C71="","",'allg. Daten'!$C$6)</f>
        <v/>
      </c>
      <c r="E71" s="172" t="str">
        <f>IF(A71="","",Meldeformular!D79)</f>
        <v/>
      </c>
      <c r="F71" s="173" t="str">
        <f>IF(A71="","",Meldeformular!E79)</f>
        <v/>
      </c>
      <c r="G71" s="172" t="str">
        <f>IF(A71="","",Meldeformular!F79)</f>
        <v/>
      </c>
      <c r="H71" s="172" t="str">
        <f>IF(A71="","",IF(Meldeformular!Y79="ja",VLOOKUP(A71,Einzelkür!$A$7:$E$106,5,FALSE),""))</f>
        <v/>
      </c>
      <c r="I71" s="172" t="str">
        <f>IF(A71="","",IF(Meldeformular!Z79&lt;&gt;"",IF(ISEVEN(Meldeformular!Z79)=TRUE,VLOOKUP(Meldeformular!Z79,Paarkür!$H$6:$M$64,4,FALSE),VLOOKUP(Meldeformular!Z79,Paarkür!$A$6:$F$64,4,FALSE)),""))</f>
        <v/>
      </c>
      <c r="J71" s="172" t="str">
        <f>IF(A71="","",IF(Meldeformular!AA79="ja",VLOOKUP(A71,'JE + Expert Einzelkür'!$A$7:$E$106,5,FALSE),""))</f>
        <v/>
      </c>
      <c r="K71" s="172" t="str">
        <f>IF(A71="","",IF(Meldeformular!AB79&lt;&gt;"",IF(ISEVEN(Meldeformular!AB79)=TRUE,VLOOKUP(Meldeformular!AB79,'JE + Expert Paarkür'!$H$6:$M$64,4,FALSE),VLOOKUP(Meldeformular!AB79,'JE + Expert Paarkür'!$A$6:$F$64,4,FALSE)),""))</f>
        <v/>
      </c>
      <c r="L71" s="172" t="str">
        <f>IF(A71="","",IF(Meldeformular!AC79&lt;&gt;"",IF(ISEVEN(Meldeformular!AC79)=TRUE,VLOOKUP(Meldeformular!AC79,Kleingruppen!$H$7:$M$52,3,FALSE),VLOOKUP(Meldeformular!AC79,Kleingruppen!$A$7:$F$52,3,FALSE)),""))</f>
        <v/>
      </c>
      <c r="M71" s="172" t="str">
        <f>IF(C71="","",IF(Meldeformular!AD79&lt;&gt;"",IF(ISEVEN(Meldeformular!AD79)=TRUE,VLOOKUP(Meldeformular!AD79,Großgruppen!$H$7:$M$56,3,FALSE),VLOOKUP(Meldeformular!AD79,Großgruppen!$A$7:$F$56,3,FALSE)),""))</f>
        <v/>
      </c>
    </row>
    <row r="72" spans="1:13" x14ac:dyDescent="0.25">
      <c r="A72" s="167" t="str">
        <f>IF(Meldeformular!B80="","",Meldeformular!A80)</f>
        <v/>
      </c>
      <c r="B72" s="171" t="str">
        <f>IF(A72="","",Meldeformular!B80)</f>
        <v/>
      </c>
      <c r="C72" s="172" t="str">
        <f>IF(B72="","",Meldeformular!C80)</f>
        <v/>
      </c>
      <c r="D72" s="172" t="str">
        <f>IF(C72="","",'allg. Daten'!$C$6)</f>
        <v/>
      </c>
      <c r="E72" s="172" t="str">
        <f>IF(A72="","",Meldeformular!D80)</f>
        <v/>
      </c>
      <c r="F72" s="173" t="str">
        <f>IF(A72="","",Meldeformular!E80)</f>
        <v/>
      </c>
      <c r="G72" s="172" t="str">
        <f>IF(A72="","",Meldeformular!F80)</f>
        <v/>
      </c>
      <c r="H72" s="172" t="str">
        <f>IF(A72="","",IF(Meldeformular!Y80="ja",VLOOKUP(A72,Einzelkür!$A$7:$E$106,5,FALSE),""))</f>
        <v/>
      </c>
      <c r="I72" s="172" t="str">
        <f>IF(A72="","",IF(Meldeformular!Z80&lt;&gt;"",IF(ISEVEN(Meldeformular!Z80)=TRUE,VLOOKUP(Meldeformular!Z80,Paarkür!$H$6:$M$64,4,FALSE),VLOOKUP(Meldeformular!Z80,Paarkür!$A$6:$F$64,4,FALSE)),""))</f>
        <v/>
      </c>
      <c r="J72" s="172" t="str">
        <f>IF(A72="","",IF(Meldeformular!AA80="ja",VLOOKUP(A72,'JE + Expert Einzelkür'!$A$7:$E$106,5,FALSE),""))</f>
        <v/>
      </c>
      <c r="K72" s="172" t="str">
        <f>IF(A72="","",IF(Meldeformular!AB80&lt;&gt;"",IF(ISEVEN(Meldeformular!AB80)=TRUE,VLOOKUP(Meldeformular!AB80,'JE + Expert Paarkür'!$H$6:$M$64,4,FALSE),VLOOKUP(Meldeformular!AB80,'JE + Expert Paarkür'!$A$6:$F$64,4,FALSE)),""))</f>
        <v/>
      </c>
      <c r="L72" s="172" t="str">
        <f>IF(A72="","",IF(Meldeformular!AC80&lt;&gt;"",IF(ISEVEN(Meldeformular!AC80)=TRUE,VLOOKUP(Meldeformular!AC80,Kleingruppen!$H$7:$M$52,3,FALSE),VLOOKUP(Meldeformular!AC80,Kleingruppen!$A$7:$F$52,3,FALSE)),""))</f>
        <v/>
      </c>
      <c r="M72" s="172" t="str">
        <f>IF(C72="","",IF(Meldeformular!AD80&lt;&gt;"",IF(ISEVEN(Meldeformular!AD80)=TRUE,VLOOKUP(Meldeformular!AD80,Großgruppen!$H$7:$M$56,3,FALSE),VLOOKUP(Meldeformular!AD80,Großgruppen!$A$7:$F$56,3,FALSE)),""))</f>
        <v/>
      </c>
    </row>
    <row r="73" spans="1:13" x14ac:dyDescent="0.25">
      <c r="A73" s="167" t="str">
        <f>IF(Meldeformular!B81="","",Meldeformular!A81)</f>
        <v/>
      </c>
      <c r="B73" s="171" t="str">
        <f>IF(A73="","",Meldeformular!B81)</f>
        <v/>
      </c>
      <c r="C73" s="172" t="str">
        <f>IF(B73="","",Meldeformular!C81)</f>
        <v/>
      </c>
      <c r="D73" s="172" t="str">
        <f>IF(C73="","",'allg. Daten'!$C$6)</f>
        <v/>
      </c>
      <c r="E73" s="172" t="str">
        <f>IF(A73="","",Meldeformular!D81)</f>
        <v/>
      </c>
      <c r="F73" s="173" t="str">
        <f>IF(A73="","",Meldeformular!E81)</f>
        <v/>
      </c>
      <c r="G73" s="172" t="str">
        <f>IF(A73="","",Meldeformular!F81)</f>
        <v/>
      </c>
      <c r="H73" s="172" t="str">
        <f>IF(A73="","",IF(Meldeformular!Y81="ja",VLOOKUP(A73,Einzelkür!$A$7:$E$106,5,FALSE),""))</f>
        <v/>
      </c>
      <c r="I73" s="172" t="str">
        <f>IF(A73="","",IF(Meldeformular!Z81&lt;&gt;"",IF(ISEVEN(Meldeformular!Z81)=TRUE,VLOOKUP(Meldeformular!Z81,Paarkür!$H$6:$M$64,4,FALSE),VLOOKUP(Meldeformular!Z81,Paarkür!$A$6:$F$64,4,FALSE)),""))</f>
        <v/>
      </c>
      <c r="J73" s="172" t="str">
        <f>IF(A73="","",IF(Meldeformular!AA81="ja",VLOOKUP(A73,'JE + Expert Einzelkür'!$A$7:$E$106,5,FALSE),""))</f>
        <v/>
      </c>
      <c r="K73" s="172" t="str">
        <f>IF(A73="","",IF(Meldeformular!AB81&lt;&gt;"",IF(ISEVEN(Meldeformular!AB81)=TRUE,VLOOKUP(Meldeformular!AB81,'JE + Expert Paarkür'!$H$6:$M$64,4,FALSE),VLOOKUP(Meldeformular!AB81,'JE + Expert Paarkür'!$A$6:$F$64,4,FALSE)),""))</f>
        <v/>
      </c>
      <c r="L73" s="172" t="str">
        <f>IF(A73="","",IF(Meldeformular!AC81&lt;&gt;"",IF(ISEVEN(Meldeformular!AC81)=TRUE,VLOOKUP(Meldeformular!AC81,Kleingruppen!$H$7:$M$52,3,FALSE),VLOOKUP(Meldeformular!AC81,Kleingruppen!$A$7:$F$52,3,FALSE)),""))</f>
        <v/>
      </c>
      <c r="M73" s="172" t="str">
        <f>IF(C73="","",IF(Meldeformular!AD81&lt;&gt;"",IF(ISEVEN(Meldeformular!AD81)=TRUE,VLOOKUP(Meldeformular!AD81,Großgruppen!$H$7:$M$56,3,FALSE),VLOOKUP(Meldeformular!AD81,Großgruppen!$A$7:$F$56,3,FALSE)),""))</f>
        <v/>
      </c>
    </row>
    <row r="74" spans="1:13" x14ac:dyDescent="0.25">
      <c r="A74" s="167" t="str">
        <f>IF(Meldeformular!B82="","",Meldeformular!A82)</f>
        <v/>
      </c>
      <c r="B74" s="171" t="str">
        <f>IF(A74="","",Meldeformular!B82)</f>
        <v/>
      </c>
      <c r="C74" s="172" t="str">
        <f>IF(B74="","",Meldeformular!C82)</f>
        <v/>
      </c>
      <c r="D74" s="172" t="str">
        <f>IF(C74="","",'allg. Daten'!$C$6)</f>
        <v/>
      </c>
      <c r="E74" s="172" t="str">
        <f>IF(A74="","",Meldeformular!D82)</f>
        <v/>
      </c>
      <c r="F74" s="173" t="str">
        <f>IF(A74="","",Meldeformular!E82)</f>
        <v/>
      </c>
      <c r="G74" s="172" t="str">
        <f>IF(A74="","",Meldeformular!F82)</f>
        <v/>
      </c>
      <c r="H74" s="172" t="str">
        <f>IF(A74="","",IF(Meldeformular!Y82="ja",VLOOKUP(A74,Einzelkür!$A$7:$E$106,5,FALSE),""))</f>
        <v/>
      </c>
      <c r="I74" s="172" t="str">
        <f>IF(A74="","",IF(Meldeformular!Z82&lt;&gt;"",IF(ISEVEN(Meldeformular!Z82)=TRUE,VLOOKUP(Meldeformular!Z82,Paarkür!$H$6:$M$64,4,FALSE),VLOOKUP(Meldeformular!Z82,Paarkür!$A$6:$F$64,4,FALSE)),""))</f>
        <v/>
      </c>
      <c r="J74" s="172" t="str">
        <f>IF(A74="","",IF(Meldeformular!AA82="ja",VLOOKUP(A74,'JE + Expert Einzelkür'!$A$7:$E$106,5,FALSE),""))</f>
        <v/>
      </c>
      <c r="K74" s="172" t="str">
        <f>IF(A74="","",IF(Meldeformular!AB82&lt;&gt;"",IF(ISEVEN(Meldeformular!AB82)=TRUE,VLOOKUP(Meldeformular!AB82,'JE + Expert Paarkür'!$H$6:$M$64,4,FALSE),VLOOKUP(Meldeformular!AB82,'JE + Expert Paarkür'!$A$6:$F$64,4,FALSE)),""))</f>
        <v/>
      </c>
      <c r="L74" s="172" t="str">
        <f>IF(A74="","",IF(Meldeformular!AC82&lt;&gt;"",IF(ISEVEN(Meldeformular!AC82)=TRUE,VLOOKUP(Meldeformular!AC82,Kleingruppen!$H$7:$M$52,3,FALSE),VLOOKUP(Meldeformular!AC82,Kleingruppen!$A$7:$F$52,3,FALSE)),""))</f>
        <v/>
      </c>
      <c r="M74" s="172" t="str">
        <f>IF(C74="","",IF(Meldeformular!AD82&lt;&gt;"",IF(ISEVEN(Meldeformular!AD82)=TRUE,VLOOKUP(Meldeformular!AD82,Großgruppen!$H$7:$M$56,3,FALSE),VLOOKUP(Meldeformular!AD82,Großgruppen!$A$7:$F$56,3,FALSE)),""))</f>
        <v/>
      </c>
    </row>
    <row r="75" spans="1:13" x14ac:dyDescent="0.25">
      <c r="A75" s="167" t="str">
        <f>IF(Meldeformular!B83="","",Meldeformular!A83)</f>
        <v/>
      </c>
      <c r="B75" s="171" t="str">
        <f>IF(A75="","",Meldeformular!B83)</f>
        <v/>
      </c>
      <c r="C75" s="172" t="str">
        <f>IF(B75="","",Meldeformular!C83)</f>
        <v/>
      </c>
      <c r="D75" s="172" t="str">
        <f>IF(C75="","",'allg. Daten'!$C$6)</f>
        <v/>
      </c>
      <c r="E75" s="172" t="str">
        <f>IF(A75="","",Meldeformular!D83)</f>
        <v/>
      </c>
      <c r="F75" s="173" t="str">
        <f>IF(A75="","",Meldeformular!E83)</f>
        <v/>
      </c>
      <c r="G75" s="172" t="str">
        <f>IF(A75="","",Meldeformular!F83)</f>
        <v/>
      </c>
      <c r="H75" s="172" t="str">
        <f>IF(A75="","",IF(Meldeformular!Y83="ja",VLOOKUP(A75,Einzelkür!$A$7:$E$106,5,FALSE),""))</f>
        <v/>
      </c>
      <c r="I75" s="172" t="str">
        <f>IF(A75="","",IF(Meldeformular!Z83&lt;&gt;"",IF(ISEVEN(Meldeformular!Z83)=TRUE,VLOOKUP(Meldeformular!Z83,Paarkür!$H$6:$M$64,4,FALSE),VLOOKUP(Meldeformular!Z83,Paarkür!$A$6:$F$64,4,FALSE)),""))</f>
        <v/>
      </c>
      <c r="J75" s="172" t="str">
        <f>IF(A75="","",IF(Meldeformular!AA83="ja",VLOOKUP(A75,'JE + Expert Einzelkür'!$A$7:$E$106,5,FALSE),""))</f>
        <v/>
      </c>
      <c r="K75" s="172" t="str">
        <f>IF(A75="","",IF(Meldeformular!AB83&lt;&gt;"",IF(ISEVEN(Meldeformular!AB83)=TRUE,VLOOKUP(Meldeformular!AB83,'JE + Expert Paarkür'!$H$6:$M$64,4,FALSE),VLOOKUP(Meldeformular!AB83,'JE + Expert Paarkür'!$A$6:$F$64,4,FALSE)),""))</f>
        <v/>
      </c>
      <c r="L75" s="172" t="str">
        <f>IF(A75="","",IF(Meldeformular!AC83&lt;&gt;"",IF(ISEVEN(Meldeformular!AC83)=TRUE,VLOOKUP(Meldeformular!AC83,Kleingruppen!$H$7:$M$52,3,FALSE),VLOOKUP(Meldeformular!AC83,Kleingruppen!$A$7:$F$52,3,FALSE)),""))</f>
        <v/>
      </c>
      <c r="M75" s="172" t="str">
        <f>IF(C75="","",IF(Meldeformular!AD83&lt;&gt;"",IF(ISEVEN(Meldeformular!AD83)=TRUE,VLOOKUP(Meldeformular!AD83,Großgruppen!$H$7:$M$56,3,FALSE),VLOOKUP(Meldeformular!AD83,Großgruppen!$A$7:$F$56,3,FALSE)),""))</f>
        <v/>
      </c>
    </row>
    <row r="76" spans="1:13" x14ac:dyDescent="0.25">
      <c r="A76" s="167" t="str">
        <f>IF(Meldeformular!B84="","",Meldeformular!A84)</f>
        <v/>
      </c>
      <c r="B76" s="171" t="str">
        <f>IF(A76="","",Meldeformular!B84)</f>
        <v/>
      </c>
      <c r="C76" s="172" t="str">
        <f>IF(B76="","",Meldeformular!C84)</f>
        <v/>
      </c>
      <c r="D76" s="172" t="str">
        <f>IF(C76="","",'allg. Daten'!$C$6)</f>
        <v/>
      </c>
      <c r="E76" s="172" t="str">
        <f>IF(A76="","",Meldeformular!D84)</f>
        <v/>
      </c>
      <c r="F76" s="173" t="str">
        <f>IF(A76="","",Meldeformular!E84)</f>
        <v/>
      </c>
      <c r="G76" s="172" t="str">
        <f>IF(A76="","",Meldeformular!F84)</f>
        <v/>
      </c>
      <c r="H76" s="172" t="str">
        <f>IF(A76="","",IF(Meldeformular!Y84="ja",VLOOKUP(A76,Einzelkür!$A$7:$E$106,5,FALSE),""))</f>
        <v/>
      </c>
      <c r="I76" s="172" t="str">
        <f>IF(A76="","",IF(Meldeformular!Z84&lt;&gt;"",IF(ISEVEN(Meldeformular!Z84)=TRUE,VLOOKUP(Meldeformular!Z84,Paarkür!$H$6:$M$64,4,FALSE),VLOOKUP(Meldeformular!Z84,Paarkür!$A$6:$F$64,4,FALSE)),""))</f>
        <v/>
      </c>
      <c r="J76" s="172" t="str">
        <f>IF(A76="","",IF(Meldeformular!AA84="ja",VLOOKUP(A76,'JE + Expert Einzelkür'!$A$7:$E$106,5,FALSE),""))</f>
        <v/>
      </c>
      <c r="K76" s="172" t="str">
        <f>IF(A76="","",IF(Meldeformular!AB84&lt;&gt;"",IF(ISEVEN(Meldeformular!AB84)=TRUE,VLOOKUP(Meldeformular!AB84,'JE + Expert Paarkür'!$H$6:$M$64,4,FALSE),VLOOKUP(Meldeformular!AB84,'JE + Expert Paarkür'!$A$6:$F$64,4,FALSE)),""))</f>
        <v/>
      </c>
      <c r="L76" s="172" t="str">
        <f>IF(A76="","",IF(Meldeformular!AC84&lt;&gt;"",IF(ISEVEN(Meldeformular!AC84)=TRUE,VLOOKUP(Meldeformular!AC84,Kleingruppen!$H$7:$M$52,3,FALSE),VLOOKUP(Meldeformular!AC84,Kleingruppen!$A$7:$F$52,3,FALSE)),""))</f>
        <v/>
      </c>
      <c r="M76" s="172" t="str">
        <f>IF(C76="","",IF(Meldeformular!AD84&lt;&gt;"",IF(ISEVEN(Meldeformular!AD84)=TRUE,VLOOKUP(Meldeformular!AD84,Großgruppen!$H$7:$M$56,3,FALSE),VLOOKUP(Meldeformular!AD84,Großgruppen!$A$7:$F$56,3,FALSE)),""))</f>
        <v/>
      </c>
    </row>
    <row r="77" spans="1:13" x14ac:dyDescent="0.25">
      <c r="A77" s="167" t="str">
        <f>IF(Meldeformular!B85="","",Meldeformular!A85)</f>
        <v/>
      </c>
      <c r="B77" s="171" t="str">
        <f>IF(A77="","",Meldeformular!B85)</f>
        <v/>
      </c>
      <c r="C77" s="172" t="str">
        <f>IF(B77="","",Meldeformular!C85)</f>
        <v/>
      </c>
      <c r="D77" s="172" t="str">
        <f>IF(C77="","",'allg. Daten'!$C$6)</f>
        <v/>
      </c>
      <c r="E77" s="172" t="str">
        <f>IF(A77="","",Meldeformular!D85)</f>
        <v/>
      </c>
      <c r="F77" s="173" t="str">
        <f>IF(A77="","",Meldeformular!E85)</f>
        <v/>
      </c>
      <c r="G77" s="172" t="str">
        <f>IF(A77="","",Meldeformular!F85)</f>
        <v/>
      </c>
      <c r="H77" s="172" t="str">
        <f>IF(A77="","",IF(Meldeformular!Y85="ja",VLOOKUP(A77,Einzelkür!$A$7:$E$106,5,FALSE),""))</f>
        <v/>
      </c>
      <c r="I77" s="172" t="str">
        <f>IF(A77="","",IF(Meldeformular!Z85&lt;&gt;"",IF(ISEVEN(Meldeformular!Z85)=TRUE,VLOOKUP(Meldeformular!Z85,Paarkür!$H$6:$M$64,4,FALSE),VLOOKUP(Meldeformular!Z85,Paarkür!$A$6:$F$64,4,FALSE)),""))</f>
        <v/>
      </c>
      <c r="J77" s="172" t="str">
        <f>IF(A77="","",IF(Meldeformular!AA85="ja",VLOOKUP(A77,'JE + Expert Einzelkür'!$A$7:$E$106,5,FALSE),""))</f>
        <v/>
      </c>
      <c r="K77" s="172" t="str">
        <f>IF(A77="","",IF(Meldeformular!AB85&lt;&gt;"",IF(ISEVEN(Meldeformular!AB85)=TRUE,VLOOKUP(Meldeformular!AB85,'JE + Expert Paarkür'!$H$6:$M$64,4,FALSE),VLOOKUP(Meldeformular!AB85,'JE + Expert Paarkür'!$A$6:$F$64,4,FALSE)),""))</f>
        <v/>
      </c>
      <c r="L77" s="172" t="str">
        <f>IF(A77="","",IF(Meldeformular!AC85&lt;&gt;"",IF(ISEVEN(Meldeformular!AC85)=TRUE,VLOOKUP(Meldeformular!AC85,Kleingruppen!$H$7:$M$52,3,FALSE),VLOOKUP(Meldeformular!AC85,Kleingruppen!$A$7:$F$52,3,FALSE)),""))</f>
        <v/>
      </c>
      <c r="M77" s="172" t="str">
        <f>IF(C77="","",IF(Meldeformular!AD85&lt;&gt;"",IF(ISEVEN(Meldeformular!AD85)=TRUE,VLOOKUP(Meldeformular!AD85,Großgruppen!$H$7:$M$56,3,FALSE),VLOOKUP(Meldeformular!AD85,Großgruppen!$A$7:$F$56,3,FALSE)),""))</f>
        <v/>
      </c>
    </row>
    <row r="78" spans="1:13" x14ac:dyDescent="0.25">
      <c r="A78" s="167" t="str">
        <f>IF(Meldeformular!B86="","",Meldeformular!A86)</f>
        <v/>
      </c>
      <c r="B78" s="171" t="str">
        <f>IF(A78="","",Meldeformular!B86)</f>
        <v/>
      </c>
      <c r="C78" s="172" t="str">
        <f>IF(B78="","",Meldeformular!C86)</f>
        <v/>
      </c>
      <c r="D78" s="172" t="str">
        <f>IF(C78="","",'allg. Daten'!$C$6)</f>
        <v/>
      </c>
      <c r="E78" s="172" t="str">
        <f>IF(A78="","",Meldeformular!D86)</f>
        <v/>
      </c>
      <c r="F78" s="173" t="str">
        <f>IF(A78="","",Meldeformular!E86)</f>
        <v/>
      </c>
      <c r="G78" s="172" t="str">
        <f>IF(A78="","",Meldeformular!F86)</f>
        <v/>
      </c>
      <c r="H78" s="172" t="str">
        <f>IF(A78="","",IF(Meldeformular!Y86="ja",VLOOKUP(A78,Einzelkür!$A$7:$E$106,5,FALSE),""))</f>
        <v/>
      </c>
      <c r="I78" s="172" t="str">
        <f>IF(A78="","",IF(Meldeformular!Z86&lt;&gt;"",IF(ISEVEN(Meldeformular!Z86)=TRUE,VLOOKUP(Meldeformular!Z86,Paarkür!$H$6:$M$64,4,FALSE),VLOOKUP(Meldeformular!Z86,Paarkür!$A$6:$F$64,4,FALSE)),""))</f>
        <v/>
      </c>
      <c r="J78" s="172" t="str">
        <f>IF(A78="","",IF(Meldeformular!AA86="ja",VLOOKUP(A78,'JE + Expert Einzelkür'!$A$7:$E$106,5,FALSE),""))</f>
        <v/>
      </c>
      <c r="K78" s="172" t="str">
        <f>IF(A78="","",IF(Meldeformular!AB86&lt;&gt;"",IF(ISEVEN(Meldeformular!AB86)=TRUE,VLOOKUP(Meldeformular!AB86,'JE + Expert Paarkür'!$H$6:$M$64,4,FALSE),VLOOKUP(Meldeformular!AB86,'JE + Expert Paarkür'!$A$6:$F$64,4,FALSE)),""))</f>
        <v/>
      </c>
      <c r="L78" s="172" t="str">
        <f>IF(A78="","",IF(Meldeformular!AC86&lt;&gt;"",IF(ISEVEN(Meldeformular!AC86)=TRUE,VLOOKUP(Meldeformular!AC86,Kleingruppen!$H$7:$M$52,3,FALSE),VLOOKUP(Meldeformular!AC86,Kleingruppen!$A$7:$F$52,3,FALSE)),""))</f>
        <v/>
      </c>
      <c r="M78" s="172" t="str">
        <f>IF(C78="","",IF(Meldeformular!AD86&lt;&gt;"",IF(ISEVEN(Meldeformular!AD86)=TRUE,VLOOKUP(Meldeformular!AD86,Großgruppen!$H$7:$M$56,3,FALSE),VLOOKUP(Meldeformular!AD86,Großgruppen!$A$7:$F$56,3,FALSE)),""))</f>
        <v/>
      </c>
    </row>
    <row r="79" spans="1:13" x14ac:dyDescent="0.25">
      <c r="A79" s="167" t="str">
        <f>IF(Meldeformular!B87="","",Meldeformular!A87)</f>
        <v/>
      </c>
      <c r="B79" s="171" t="str">
        <f>IF(A79="","",Meldeformular!B87)</f>
        <v/>
      </c>
      <c r="C79" s="172" t="str">
        <f>IF(B79="","",Meldeformular!C87)</f>
        <v/>
      </c>
      <c r="D79" s="172" t="str">
        <f>IF(C79="","",'allg. Daten'!$C$6)</f>
        <v/>
      </c>
      <c r="E79" s="172" t="str">
        <f>IF(A79="","",Meldeformular!D87)</f>
        <v/>
      </c>
      <c r="F79" s="173" t="str">
        <f>IF(A79="","",Meldeformular!E87)</f>
        <v/>
      </c>
      <c r="G79" s="172" t="str">
        <f>IF(A79="","",Meldeformular!F87)</f>
        <v/>
      </c>
      <c r="H79" s="172" t="str">
        <f>IF(A79="","",IF(Meldeformular!Y87="ja",VLOOKUP(A79,Einzelkür!$A$7:$E$106,5,FALSE),""))</f>
        <v/>
      </c>
      <c r="I79" s="172" t="str">
        <f>IF(A79="","",IF(Meldeformular!Z87&lt;&gt;"",IF(ISEVEN(Meldeformular!Z87)=TRUE,VLOOKUP(Meldeformular!Z87,Paarkür!$H$6:$M$64,4,FALSE),VLOOKUP(Meldeformular!Z87,Paarkür!$A$6:$F$64,4,FALSE)),""))</f>
        <v/>
      </c>
      <c r="J79" s="172" t="str">
        <f>IF(A79="","",IF(Meldeformular!AA87="ja",VLOOKUP(A79,'JE + Expert Einzelkür'!$A$7:$E$106,5,FALSE),""))</f>
        <v/>
      </c>
      <c r="K79" s="172" t="str">
        <f>IF(A79="","",IF(Meldeformular!AB87&lt;&gt;"",IF(ISEVEN(Meldeformular!AB87)=TRUE,VLOOKUP(Meldeformular!AB87,'JE + Expert Paarkür'!$H$6:$M$64,4,FALSE),VLOOKUP(Meldeformular!AB87,'JE + Expert Paarkür'!$A$6:$F$64,4,FALSE)),""))</f>
        <v/>
      </c>
      <c r="L79" s="172" t="str">
        <f>IF(A79="","",IF(Meldeformular!AC87&lt;&gt;"",IF(ISEVEN(Meldeformular!AC87)=TRUE,VLOOKUP(Meldeformular!AC87,Kleingruppen!$H$7:$M$52,3,FALSE),VLOOKUP(Meldeformular!AC87,Kleingruppen!$A$7:$F$52,3,FALSE)),""))</f>
        <v/>
      </c>
      <c r="M79" s="172" t="str">
        <f>IF(C79="","",IF(Meldeformular!AD87&lt;&gt;"",IF(ISEVEN(Meldeformular!AD87)=TRUE,VLOOKUP(Meldeformular!AD87,Großgruppen!$H$7:$M$56,3,FALSE),VLOOKUP(Meldeformular!AD87,Großgruppen!$A$7:$F$56,3,FALSE)),""))</f>
        <v/>
      </c>
    </row>
    <row r="80" spans="1:13" x14ac:dyDescent="0.25">
      <c r="A80" s="167" t="str">
        <f>IF(Meldeformular!B88="","",Meldeformular!A88)</f>
        <v/>
      </c>
      <c r="B80" s="171" t="str">
        <f>IF(A80="","",Meldeformular!B88)</f>
        <v/>
      </c>
      <c r="C80" s="172" t="str">
        <f>IF(B80="","",Meldeformular!C88)</f>
        <v/>
      </c>
      <c r="D80" s="172" t="str">
        <f>IF(C80="","",'allg. Daten'!$C$6)</f>
        <v/>
      </c>
      <c r="E80" s="172" t="str">
        <f>IF(A80="","",Meldeformular!D88)</f>
        <v/>
      </c>
      <c r="F80" s="173" t="str">
        <f>IF(A80="","",Meldeformular!E88)</f>
        <v/>
      </c>
      <c r="G80" s="172" t="str">
        <f>IF(A80="","",Meldeformular!F88)</f>
        <v/>
      </c>
      <c r="H80" s="172" t="str">
        <f>IF(A80="","",IF(Meldeformular!Y88="ja",VLOOKUP(A80,Einzelkür!$A$7:$E$106,5,FALSE),""))</f>
        <v/>
      </c>
      <c r="I80" s="172" t="str">
        <f>IF(A80="","",IF(Meldeformular!Z88&lt;&gt;"",IF(ISEVEN(Meldeformular!Z88)=TRUE,VLOOKUP(Meldeformular!Z88,Paarkür!$H$6:$M$64,4,FALSE),VLOOKUP(Meldeformular!Z88,Paarkür!$A$6:$F$64,4,FALSE)),""))</f>
        <v/>
      </c>
      <c r="J80" s="172" t="str">
        <f>IF(A80="","",IF(Meldeformular!AA88="ja",VLOOKUP(A80,'JE + Expert Einzelkür'!$A$7:$E$106,5,FALSE),""))</f>
        <v/>
      </c>
      <c r="K80" s="172" t="str">
        <f>IF(A80="","",IF(Meldeformular!AB88&lt;&gt;"",IF(ISEVEN(Meldeformular!AB88)=TRUE,VLOOKUP(Meldeformular!AB88,'JE + Expert Paarkür'!$H$6:$M$64,4,FALSE),VLOOKUP(Meldeformular!AB88,'JE + Expert Paarkür'!$A$6:$F$64,4,FALSE)),""))</f>
        <v/>
      </c>
      <c r="L80" s="172" t="str">
        <f>IF(A80="","",IF(Meldeformular!AC88&lt;&gt;"",IF(ISEVEN(Meldeformular!AC88)=TRUE,VLOOKUP(Meldeformular!AC88,Kleingruppen!$H$7:$M$52,3,FALSE),VLOOKUP(Meldeformular!AC88,Kleingruppen!$A$7:$F$52,3,FALSE)),""))</f>
        <v/>
      </c>
      <c r="M80" s="172" t="str">
        <f>IF(C80="","",IF(Meldeformular!AD88&lt;&gt;"",IF(ISEVEN(Meldeformular!AD88)=TRUE,VLOOKUP(Meldeformular!AD88,Großgruppen!$H$7:$M$56,3,FALSE),VLOOKUP(Meldeformular!AD88,Großgruppen!$A$7:$F$56,3,FALSE)),""))</f>
        <v/>
      </c>
    </row>
    <row r="81" spans="1:13" x14ac:dyDescent="0.25">
      <c r="A81" s="167" t="str">
        <f>IF(Meldeformular!B89="","",Meldeformular!A89)</f>
        <v/>
      </c>
      <c r="B81" s="171" t="str">
        <f>IF(A81="","",Meldeformular!B89)</f>
        <v/>
      </c>
      <c r="C81" s="172" t="str">
        <f>IF(B81="","",Meldeformular!C89)</f>
        <v/>
      </c>
      <c r="D81" s="172" t="str">
        <f>IF(C81="","",'allg. Daten'!$C$6)</f>
        <v/>
      </c>
      <c r="E81" s="172" t="str">
        <f>IF(A81="","",Meldeformular!D89)</f>
        <v/>
      </c>
      <c r="F81" s="173" t="str">
        <f>IF(A81="","",Meldeformular!E89)</f>
        <v/>
      </c>
      <c r="G81" s="172" t="str">
        <f>IF(A81="","",Meldeformular!F89)</f>
        <v/>
      </c>
      <c r="H81" s="172" t="str">
        <f>IF(A81="","",IF(Meldeformular!Y89="ja",VLOOKUP(A81,Einzelkür!$A$7:$E$106,5,FALSE),""))</f>
        <v/>
      </c>
      <c r="I81" s="172" t="str">
        <f>IF(A81="","",IF(Meldeformular!Z89&lt;&gt;"",IF(ISEVEN(Meldeformular!Z89)=TRUE,VLOOKUP(Meldeformular!Z89,Paarkür!$H$6:$M$64,4,FALSE),VLOOKUP(Meldeformular!Z89,Paarkür!$A$6:$F$64,4,FALSE)),""))</f>
        <v/>
      </c>
      <c r="J81" s="172" t="str">
        <f>IF(A81="","",IF(Meldeformular!AA89="ja",VLOOKUP(A81,'JE + Expert Einzelkür'!$A$7:$E$106,5,FALSE),""))</f>
        <v/>
      </c>
      <c r="K81" s="172" t="str">
        <f>IF(A81="","",IF(Meldeformular!AB89&lt;&gt;"",IF(ISEVEN(Meldeformular!AB89)=TRUE,VLOOKUP(Meldeformular!AB89,'JE + Expert Paarkür'!$H$6:$M$64,4,FALSE),VLOOKUP(Meldeformular!AB89,'JE + Expert Paarkür'!$A$6:$F$64,4,FALSE)),""))</f>
        <v/>
      </c>
      <c r="L81" s="172" t="str">
        <f>IF(A81="","",IF(Meldeformular!AC89&lt;&gt;"",IF(ISEVEN(Meldeformular!AC89)=TRUE,VLOOKUP(Meldeformular!AC89,Kleingruppen!$H$7:$M$52,3,FALSE),VLOOKUP(Meldeformular!AC89,Kleingruppen!$A$7:$F$52,3,FALSE)),""))</f>
        <v/>
      </c>
      <c r="M81" s="172" t="str">
        <f>IF(C81="","",IF(Meldeformular!AD89&lt;&gt;"",IF(ISEVEN(Meldeformular!AD89)=TRUE,VLOOKUP(Meldeformular!AD89,Großgruppen!$H$7:$M$56,3,FALSE),VLOOKUP(Meldeformular!AD89,Großgruppen!$A$7:$F$56,3,FALSE)),""))</f>
        <v/>
      </c>
    </row>
    <row r="82" spans="1:13" x14ac:dyDescent="0.25">
      <c r="A82" s="167" t="str">
        <f>IF(Meldeformular!B90="","",Meldeformular!A90)</f>
        <v/>
      </c>
      <c r="B82" s="171" t="str">
        <f>IF(A82="","",Meldeformular!B90)</f>
        <v/>
      </c>
      <c r="C82" s="172" t="str">
        <f>IF(B82="","",Meldeformular!C90)</f>
        <v/>
      </c>
      <c r="D82" s="172" t="str">
        <f>IF(C82="","",'allg. Daten'!$C$6)</f>
        <v/>
      </c>
      <c r="E82" s="172" t="str">
        <f>IF(A82="","",Meldeformular!D90)</f>
        <v/>
      </c>
      <c r="F82" s="173" t="str">
        <f>IF(A82="","",Meldeformular!E90)</f>
        <v/>
      </c>
      <c r="G82" s="172" t="str">
        <f>IF(A82="","",Meldeformular!F90)</f>
        <v/>
      </c>
      <c r="H82" s="172" t="str">
        <f>IF(A82="","",IF(Meldeformular!Y90="ja",VLOOKUP(A82,Einzelkür!$A$7:$E$106,5,FALSE),""))</f>
        <v/>
      </c>
      <c r="I82" s="172" t="str">
        <f>IF(A82="","",IF(Meldeformular!Z90&lt;&gt;"",IF(ISEVEN(Meldeformular!Z90)=TRUE,VLOOKUP(Meldeformular!Z90,Paarkür!$H$6:$M$64,4,FALSE),VLOOKUP(Meldeformular!Z90,Paarkür!$A$6:$F$64,4,FALSE)),""))</f>
        <v/>
      </c>
      <c r="J82" s="172" t="str">
        <f>IF(A82="","",IF(Meldeformular!AA90="ja",VLOOKUP(A82,'JE + Expert Einzelkür'!$A$7:$E$106,5,FALSE),""))</f>
        <v/>
      </c>
      <c r="K82" s="172" t="str">
        <f>IF(A82="","",IF(Meldeformular!AB90&lt;&gt;"",IF(ISEVEN(Meldeformular!AB90)=TRUE,VLOOKUP(Meldeformular!AB90,'JE + Expert Paarkür'!$H$6:$M$64,4,FALSE),VLOOKUP(Meldeformular!AB90,'JE + Expert Paarkür'!$A$6:$F$64,4,FALSE)),""))</f>
        <v/>
      </c>
      <c r="L82" s="172" t="str">
        <f>IF(A82="","",IF(Meldeformular!AC90&lt;&gt;"",IF(ISEVEN(Meldeformular!AC90)=TRUE,VLOOKUP(Meldeformular!AC90,Kleingruppen!$H$7:$M$52,3,FALSE),VLOOKUP(Meldeformular!AC90,Kleingruppen!$A$7:$F$52,3,FALSE)),""))</f>
        <v/>
      </c>
      <c r="M82" s="172" t="str">
        <f>IF(C82="","",IF(Meldeformular!AD90&lt;&gt;"",IF(ISEVEN(Meldeformular!AD90)=TRUE,VLOOKUP(Meldeformular!AD90,Großgruppen!$H$7:$M$56,3,FALSE),VLOOKUP(Meldeformular!AD90,Großgruppen!$A$7:$F$56,3,FALSE)),""))</f>
        <v/>
      </c>
    </row>
    <row r="83" spans="1:13" x14ac:dyDescent="0.25">
      <c r="A83" s="167" t="str">
        <f>IF(Meldeformular!B91="","",Meldeformular!A91)</f>
        <v/>
      </c>
      <c r="B83" s="171" t="str">
        <f>IF(A83="","",Meldeformular!B91)</f>
        <v/>
      </c>
      <c r="C83" s="172" t="str">
        <f>IF(B83="","",Meldeformular!C91)</f>
        <v/>
      </c>
      <c r="D83" s="172" t="str">
        <f>IF(C83="","",'allg. Daten'!$C$6)</f>
        <v/>
      </c>
      <c r="E83" s="172" t="str">
        <f>IF(A83="","",Meldeformular!D91)</f>
        <v/>
      </c>
      <c r="F83" s="173" t="str">
        <f>IF(A83="","",Meldeformular!E91)</f>
        <v/>
      </c>
      <c r="G83" s="172" t="str">
        <f>IF(A83="","",Meldeformular!F91)</f>
        <v/>
      </c>
      <c r="H83" s="172" t="str">
        <f>IF(A83="","",IF(Meldeformular!Y91="ja",VLOOKUP(A83,Einzelkür!$A$7:$E$106,5,FALSE),""))</f>
        <v/>
      </c>
      <c r="I83" s="172" t="str">
        <f>IF(A83="","",IF(Meldeformular!Z91&lt;&gt;"",IF(ISEVEN(Meldeformular!Z91)=TRUE,VLOOKUP(Meldeformular!Z91,Paarkür!$H$6:$M$64,4,FALSE),VLOOKUP(Meldeformular!Z91,Paarkür!$A$6:$F$64,4,FALSE)),""))</f>
        <v/>
      </c>
      <c r="J83" s="172" t="str">
        <f>IF(A83="","",IF(Meldeformular!AA91="ja",VLOOKUP(A83,'JE + Expert Einzelkür'!$A$7:$E$106,5,FALSE),""))</f>
        <v/>
      </c>
      <c r="K83" s="172" t="str">
        <f>IF(A83="","",IF(Meldeformular!AB91&lt;&gt;"",IF(ISEVEN(Meldeformular!AB91)=TRUE,VLOOKUP(Meldeformular!AB91,'JE + Expert Paarkür'!$H$6:$M$64,4,FALSE),VLOOKUP(Meldeformular!AB91,'JE + Expert Paarkür'!$A$6:$F$64,4,FALSE)),""))</f>
        <v/>
      </c>
      <c r="L83" s="172" t="str">
        <f>IF(A83="","",IF(Meldeformular!AC91&lt;&gt;"",IF(ISEVEN(Meldeformular!AC91)=TRUE,VLOOKUP(Meldeformular!AC91,Kleingruppen!$H$7:$M$52,3,FALSE),VLOOKUP(Meldeformular!AC91,Kleingruppen!$A$7:$F$52,3,FALSE)),""))</f>
        <v/>
      </c>
      <c r="M83" s="172" t="str">
        <f>IF(C83="","",IF(Meldeformular!AD91&lt;&gt;"",IF(ISEVEN(Meldeformular!AD91)=TRUE,VLOOKUP(Meldeformular!AD91,Großgruppen!$H$7:$M$56,3,FALSE),VLOOKUP(Meldeformular!AD91,Großgruppen!$A$7:$F$56,3,FALSE)),""))</f>
        <v/>
      </c>
    </row>
    <row r="84" spans="1:13" x14ac:dyDescent="0.25">
      <c r="A84" s="167" t="str">
        <f>IF(Meldeformular!B92="","",Meldeformular!A92)</f>
        <v/>
      </c>
      <c r="B84" s="171" t="str">
        <f>IF(A84="","",Meldeformular!B92)</f>
        <v/>
      </c>
      <c r="C84" s="172" t="str">
        <f>IF(B84="","",Meldeformular!C92)</f>
        <v/>
      </c>
      <c r="D84" s="172" t="str">
        <f>IF(C84="","",'allg. Daten'!$C$6)</f>
        <v/>
      </c>
      <c r="E84" s="172" t="str">
        <f>IF(A84="","",Meldeformular!D92)</f>
        <v/>
      </c>
      <c r="F84" s="173" t="str">
        <f>IF(A84="","",Meldeformular!E92)</f>
        <v/>
      </c>
      <c r="G84" s="172" t="str">
        <f>IF(A84="","",Meldeformular!F92)</f>
        <v/>
      </c>
      <c r="H84" s="172" t="str">
        <f>IF(A84="","",IF(Meldeformular!Y92="ja",VLOOKUP(A84,Einzelkür!$A$7:$E$106,5,FALSE),""))</f>
        <v/>
      </c>
      <c r="I84" s="172" t="str">
        <f>IF(A84="","",IF(Meldeformular!Z92&lt;&gt;"",IF(ISEVEN(Meldeformular!Z92)=TRUE,VLOOKUP(Meldeformular!Z92,Paarkür!$H$6:$M$64,4,FALSE),VLOOKUP(Meldeformular!Z92,Paarkür!$A$6:$F$64,4,FALSE)),""))</f>
        <v/>
      </c>
      <c r="J84" s="172" t="str">
        <f>IF(A84="","",IF(Meldeformular!AA92="ja",VLOOKUP(A84,'JE + Expert Einzelkür'!$A$7:$E$106,5,FALSE),""))</f>
        <v/>
      </c>
      <c r="K84" s="172" t="str">
        <f>IF(A84="","",IF(Meldeformular!AB92&lt;&gt;"",IF(ISEVEN(Meldeformular!AB92)=TRUE,VLOOKUP(Meldeformular!AB92,'JE + Expert Paarkür'!$H$6:$M$64,4,FALSE),VLOOKUP(Meldeformular!AB92,'JE + Expert Paarkür'!$A$6:$F$64,4,FALSE)),""))</f>
        <v/>
      </c>
      <c r="L84" s="172" t="str">
        <f>IF(A84="","",IF(Meldeformular!AC92&lt;&gt;"",IF(ISEVEN(Meldeformular!AC92)=TRUE,VLOOKUP(Meldeformular!AC92,Kleingruppen!$H$7:$M$52,3,FALSE),VLOOKUP(Meldeformular!AC92,Kleingruppen!$A$7:$F$52,3,FALSE)),""))</f>
        <v/>
      </c>
      <c r="M84" s="172" t="str">
        <f>IF(C84="","",IF(Meldeformular!AD92&lt;&gt;"",IF(ISEVEN(Meldeformular!AD92)=TRUE,VLOOKUP(Meldeformular!AD92,Großgruppen!$H$7:$M$56,3,FALSE),VLOOKUP(Meldeformular!AD92,Großgruppen!$A$7:$F$56,3,FALSE)),""))</f>
        <v/>
      </c>
    </row>
    <row r="85" spans="1:13" x14ac:dyDescent="0.25">
      <c r="A85" s="167" t="str">
        <f>IF(Meldeformular!B93="","",Meldeformular!A93)</f>
        <v/>
      </c>
      <c r="B85" s="171" t="str">
        <f>IF(A85="","",Meldeformular!B93)</f>
        <v/>
      </c>
      <c r="C85" s="172" t="str">
        <f>IF(B85="","",Meldeformular!C93)</f>
        <v/>
      </c>
      <c r="D85" s="172" t="str">
        <f>IF(C85="","",'allg. Daten'!$C$6)</f>
        <v/>
      </c>
      <c r="E85" s="172" t="str">
        <f>IF(A85="","",Meldeformular!D93)</f>
        <v/>
      </c>
      <c r="F85" s="173" t="str">
        <f>IF(A85="","",Meldeformular!E93)</f>
        <v/>
      </c>
      <c r="G85" s="172" t="str">
        <f>IF(A85="","",Meldeformular!F93)</f>
        <v/>
      </c>
      <c r="H85" s="172" t="str">
        <f>IF(A85="","",IF(Meldeformular!Y93="ja",VLOOKUP(A85,Einzelkür!$A$7:$E$106,5,FALSE),""))</f>
        <v/>
      </c>
      <c r="I85" s="172" t="str">
        <f>IF(A85="","",IF(Meldeformular!Z93&lt;&gt;"",IF(ISEVEN(Meldeformular!Z93)=TRUE,VLOOKUP(Meldeformular!Z93,Paarkür!$H$6:$M$64,4,FALSE),VLOOKUP(Meldeformular!Z93,Paarkür!$A$6:$F$64,4,FALSE)),""))</f>
        <v/>
      </c>
      <c r="J85" s="172" t="str">
        <f>IF(A85="","",IF(Meldeformular!AA93="ja",VLOOKUP(A85,'JE + Expert Einzelkür'!$A$7:$E$106,5,FALSE),""))</f>
        <v/>
      </c>
      <c r="K85" s="172" t="str">
        <f>IF(A85="","",IF(Meldeformular!AB93&lt;&gt;"",IF(ISEVEN(Meldeformular!AB93)=TRUE,VLOOKUP(Meldeformular!AB93,'JE + Expert Paarkür'!$H$6:$M$64,4,FALSE),VLOOKUP(Meldeformular!AB93,'JE + Expert Paarkür'!$A$6:$F$64,4,FALSE)),""))</f>
        <v/>
      </c>
      <c r="L85" s="172" t="str">
        <f>IF(A85="","",IF(Meldeformular!AC93&lt;&gt;"",IF(ISEVEN(Meldeformular!AC93)=TRUE,VLOOKUP(Meldeformular!AC93,Kleingruppen!$H$7:$M$52,3,FALSE),VLOOKUP(Meldeformular!AC93,Kleingruppen!$A$7:$F$52,3,FALSE)),""))</f>
        <v/>
      </c>
      <c r="M85" s="172" t="str">
        <f>IF(C85="","",IF(Meldeformular!AD93&lt;&gt;"",IF(ISEVEN(Meldeformular!AD93)=TRUE,VLOOKUP(Meldeformular!AD93,Großgruppen!$H$7:$M$56,3,FALSE),VLOOKUP(Meldeformular!AD93,Großgruppen!$A$7:$F$56,3,FALSE)),""))</f>
        <v/>
      </c>
    </row>
    <row r="86" spans="1:13" x14ac:dyDescent="0.25">
      <c r="A86" s="167" t="str">
        <f>IF(Meldeformular!B94="","",Meldeformular!A94)</f>
        <v/>
      </c>
      <c r="B86" s="171" t="str">
        <f>IF(A86="","",Meldeformular!B94)</f>
        <v/>
      </c>
      <c r="C86" s="172" t="str">
        <f>IF(B86="","",Meldeformular!C94)</f>
        <v/>
      </c>
      <c r="D86" s="172" t="str">
        <f>IF(C86="","",'allg. Daten'!$C$6)</f>
        <v/>
      </c>
      <c r="E86" s="172" t="str">
        <f>IF(A86="","",Meldeformular!D94)</f>
        <v/>
      </c>
      <c r="F86" s="173" t="str">
        <f>IF(A86="","",Meldeformular!E94)</f>
        <v/>
      </c>
      <c r="G86" s="172" t="str">
        <f>IF(A86="","",Meldeformular!F94)</f>
        <v/>
      </c>
      <c r="H86" s="172" t="str">
        <f>IF(A86="","",IF(Meldeformular!Y94="ja",VLOOKUP(A86,Einzelkür!$A$7:$E$106,5,FALSE),""))</f>
        <v/>
      </c>
      <c r="I86" s="172" t="str">
        <f>IF(A86="","",IF(Meldeformular!Z94&lt;&gt;"",IF(ISEVEN(Meldeformular!Z94)=TRUE,VLOOKUP(Meldeformular!Z94,Paarkür!$H$6:$M$64,4,FALSE),VLOOKUP(Meldeformular!Z94,Paarkür!$A$6:$F$64,4,FALSE)),""))</f>
        <v/>
      </c>
      <c r="J86" s="172" t="str">
        <f>IF(A86="","",IF(Meldeformular!AA94="ja",VLOOKUP(A86,'JE + Expert Einzelkür'!$A$7:$E$106,5,FALSE),""))</f>
        <v/>
      </c>
      <c r="K86" s="172" t="str">
        <f>IF(A86="","",IF(Meldeformular!AB94&lt;&gt;"",IF(ISEVEN(Meldeformular!AB94)=TRUE,VLOOKUP(Meldeformular!AB94,'JE + Expert Paarkür'!$H$6:$M$64,4,FALSE),VLOOKUP(Meldeformular!AB94,'JE + Expert Paarkür'!$A$6:$F$64,4,FALSE)),""))</f>
        <v/>
      </c>
      <c r="L86" s="172" t="str">
        <f>IF(A86="","",IF(Meldeformular!AC94&lt;&gt;"",IF(ISEVEN(Meldeformular!AC94)=TRUE,VLOOKUP(Meldeformular!AC94,Kleingruppen!$H$7:$M$52,3,FALSE),VLOOKUP(Meldeformular!AC94,Kleingruppen!$A$7:$F$52,3,FALSE)),""))</f>
        <v/>
      </c>
      <c r="M86" s="172" t="str">
        <f>IF(C86="","",IF(Meldeformular!AD94&lt;&gt;"",IF(ISEVEN(Meldeformular!AD94)=TRUE,VLOOKUP(Meldeformular!AD94,Großgruppen!$H$7:$M$56,3,FALSE),VLOOKUP(Meldeformular!AD94,Großgruppen!$A$7:$F$56,3,FALSE)),""))</f>
        <v/>
      </c>
    </row>
    <row r="87" spans="1:13" x14ac:dyDescent="0.25">
      <c r="A87" s="167" t="str">
        <f>IF(Meldeformular!B95="","",Meldeformular!A95)</f>
        <v/>
      </c>
      <c r="B87" s="171" t="str">
        <f>IF(A87="","",Meldeformular!B95)</f>
        <v/>
      </c>
      <c r="C87" s="172" t="str">
        <f>IF(B87="","",Meldeformular!C95)</f>
        <v/>
      </c>
      <c r="D87" s="172" t="str">
        <f>IF(C87="","",'allg. Daten'!$C$6)</f>
        <v/>
      </c>
      <c r="E87" s="172" t="str">
        <f>IF(A87="","",Meldeformular!D95)</f>
        <v/>
      </c>
      <c r="F87" s="173" t="str">
        <f>IF(A87="","",Meldeformular!E95)</f>
        <v/>
      </c>
      <c r="G87" s="172" t="str">
        <f>IF(A87="","",Meldeformular!F95)</f>
        <v/>
      </c>
      <c r="H87" s="172" t="str">
        <f>IF(A87="","",IF(Meldeformular!Y95="ja",VLOOKUP(A87,Einzelkür!$A$7:$E$106,5,FALSE),""))</f>
        <v/>
      </c>
      <c r="I87" s="172" t="str">
        <f>IF(A87="","",IF(Meldeformular!Z95&lt;&gt;"",IF(ISEVEN(Meldeformular!Z95)=TRUE,VLOOKUP(Meldeformular!Z95,Paarkür!$H$6:$M$64,4,FALSE),VLOOKUP(Meldeformular!Z95,Paarkür!$A$6:$F$64,4,FALSE)),""))</f>
        <v/>
      </c>
      <c r="J87" s="172" t="str">
        <f>IF(A87="","",IF(Meldeformular!AA95="ja",VLOOKUP(A87,'JE + Expert Einzelkür'!$A$7:$E$106,5,FALSE),""))</f>
        <v/>
      </c>
      <c r="K87" s="172" t="str">
        <f>IF(A87="","",IF(Meldeformular!AB95&lt;&gt;"",IF(ISEVEN(Meldeformular!AB95)=TRUE,VLOOKUP(Meldeformular!AB95,'JE + Expert Paarkür'!$H$6:$M$64,4,FALSE),VLOOKUP(Meldeformular!AB95,'JE + Expert Paarkür'!$A$6:$F$64,4,FALSE)),""))</f>
        <v/>
      </c>
      <c r="L87" s="172" t="str">
        <f>IF(A87="","",IF(Meldeformular!AC95&lt;&gt;"",IF(ISEVEN(Meldeformular!AC95)=TRUE,VLOOKUP(Meldeformular!AC95,Kleingruppen!$H$7:$M$52,3,FALSE),VLOOKUP(Meldeformular!AC95,Kleingruppen!$A$7:$F$52,3,FALSE)),""))</f>
        <v/>
      </c>
      <c r="M87" s="172" t="str">
        <f>IF(C87="","",IF(Meldeformular!AD95&lt;&gt;"",IF(ISEVEN(Meldeformular!AD95)=TRUE,VLOOKUP(Meldeformular!AD95,Großgruppen!$H$7:$M$56,3,FALSE),VLOOKUP(Meldeformular!AD95,Großgruppen!$A$7:$F$56,3,FALSE)),""))</f>
        <v/>
      </c>
    </row>
    <row r="88" spans="1:13" x14ac:dyDescent="0.25">
      <c r="A88" s="167" t="str">
        <f>IF(Meldeformular!B96="","",Meldeformular!A96)</f>
        <v/>
      </c>
      <c r="B88" s="171" t="str">
        <f>IF(A88="","",Meldeformular!B96)</f>
        <v/>
      </c>
      <c r="C88" s="172" t="str">
        <f>IF(B88="","",Meldeformular!C96)</f>
        <v/>
      </c>
      <c r="D88" s="172" t="str">
        <f>IF(C88="","",'allg. Daten'!$C$6)</f>
        <v/>
      </c>
      <c r="E88" s="172" t="str">
        <f>IF(A88="","",Meldeformular!D96)</f>
        <v/>
      </c>
      <c r="F88" s="173" t="str">
        <f>IF(A88="","",Meldeformular!E96)</f>
        <v/>
      </c>
      <c r="G88" s="172" t="str">
        <f>IF(A88="","",Meldeformular!F96)</f>
        <v/>
      </c>
      <c r="H88" s="172" t="str">
        <f>IF(A88="","",IF(Meldeformular!Y96="ja",VLOOKUP(A88,Einzelkür!$A$7:$E$106,5,FALSE),""))</f>
        <v/>
      </c>
      <c r="I88" s="172" t="str">
        <f>IF(A88="","",IF(Meldeformular!Z96&lt;&gt;"",IF(ISEVEN(Meldeformular!Z96)=TRUE,VLOOKUP(Meldeformular!Z96,Paarkür!$H$6:$M$64,4,FALSE),VLOOKUP(Meldeformular!Z96,Paarkür!$A$6:$F$64,4,FALSE)),""))</f>
        <v/>
      </c>
      <c r="J88" s="172" t="str">
        <f>IF(A88="","",IF(Meldeformular!AA96="ja",VLOOKUP(A88,'JE + Expert Einzelkür'!$A$7:$E$106,5,FALSE),""))</f>
        <v/>
      </c>
      <c r="K88" s="172" t="str">
        <f>IF(A88="","",IF(Meldeformular!AB96&lt;&gt;"",IF(ISEVEN(Meldeformular!AB96)=TRUE,VLOOKUP(Meldeformular!AB96,'JE + Expert Paarkür'!$H$6:$M$64,4,FALSE),VLOOKUP(Meldeformular!AB96,'JE + Expert Paarkür'!$A$6:$F$64,4,FALSE)),""))</f>
        <v/>
      </c>
      <c r="L88" s="172" t="str">
        <f>IF(A88="","",IF(Meldeformular!AC96&lt;&gt;"",IF(ISEVEN(Meldeformular!AC96)=TRUE,VLOOKUP(Meldeformular!AC96,Kleingruppen!$H$7:$M$52,3,FALSE),VLOOKUP(Meldeformular!AC96,Kleingruppen!$A$7:$F$52,3,FALSE)),""))</f>
        <v/>
      </c>
      <c r="M88" s="172" t="str">
        <f>IF(C88="","",IF(Meldeformular!AD96&lt;&gt;"",IF(ISEVEN(Meldeformular!AD96)=TRUE,VLOOKUP(Meldeformular!AD96,Großgruppen!$H$7:$M$56,3,FALSE),VLOOKUP(Meldeformular!AD96,Großgruppen!$A$7:$F$56,3,FALSE)),""))</f>
        <v/>
      </c>
    </row>
    <row r="89" spans="1:13" x14ac:dyDescent="0.25">
      <c r="A89" s="167" t="str">
        <f>IF(Meldeformular!B97="","",Meldeformular!A97)</f>
        <v/>
      </c>
      <c r="B89" s="171" t="str">
        <f>IF(A89="","",Meldeformular!B97)</f>
        <v/>
      </c>
      <c r="C89" s="172" t="str">
        <f>IF(B89="","",Meldeformular!C97)</f>
        <v/>
      </c>
      <c r="D89" s="172" t="str">
        <f>IF(C89="","",'allg. Daten'!$C$6)</f>
        <v/>
      </c>
      <c r="E89" s="172" t="str">
        <f>IF(A89="","",Meldeformular!D97)</f>
        <v/>
      </c>
      <c r="F89" s="173" t="str">
        <f>IF(A89="","",Meldeformular!E97)</f>
        <v/>
      </c>
      <c r="G89" s="172" t="str">
        <f>IF(A89="","",Meldeformular!F97)</f>
        <v/>
      </c>
      <c r="H89" s="172" t="str">
        <f>IF(A89="","",IF(Meldeformular!Y97="ja",VLOOKUP(A89,Einzelkür!$A$7:$E$106,5,FALSE),""))</f>
        <v/>
      </c>
      <c r="I89" s="172" t="str">
        <f>IF(A89="","",IF(Meldeformular!Z97&lt;&gt;"",IF(ISEVEN(Meldeformular!Z97)=TRUE,VLOOKUP(Meldeformular!Z97,Paarkür!$H$6:$M$64,4,FALSE),VLOOKUP(Meldeformular!Z97,Paarkür!$A$6:$F$64,4,FALSE)),""))</f>
        <v/>
      </c>
      <c r="J89" s="172" t="str">
        <f>IF(A89="","",IF(Meldeformular!AA97="ja",VLOOKUP(A89,'JE + Expert Einzelkür'!$A$7:$E$106,5,FALSE),""))</f>
        <v/>
      </c>
      <c r="K89" s="172" t="str">
        <f>IF(A89="","",IF(Meldeformular!AB97&lt;&gt;"",IF(ISEVEN(Meldeformular!AB97)=TRUE,VLOOKUP(Meldeformular!AB97,'JE + Expert Paarkür'!$H$6:$M$64,4,FALSE),VLOOKUP(Meldeformular!AB97,'JE + Expert Paarkür'!$A$6:$F$64,4,FALSE)),""))</f>
        <v/>
      </c>
      <c r="L89" s="172" t="str">
        <f>IF(A89="","",IF(Meldeformular!AC97&lt;&gt;"",IF(ISEVEN(Meldeformular!AC97)=TRUE,VLOOKUP(Meldeformular!AC97,Kleingruppen!$H$7:$M$52,3,FALSE),VLOOKUP(Meldeformular!AC97,Kleingruppen!$A$7:$F$52,3,FALSE)),""))</f>
        <v/>
      </c>
      <c r="M89" s="172" t="str">
        <f>IF(C89="","",IF(Meldeformular!AD97&lt;&gt;"",IF(ISEVEN(Meldeformular!AD97)=TRUE,VLOOKUP(Meldeformular!AD97,Großgruppen!$H$7:$M$56,3,FALSE),VLOOKUP(Meldeformular!AD97,Großgruppen!$A$7:$F$56,3,FALSE)),""))</f>
        <v/>
      </c>
    </row>
    <row r="90" spans="1:13" x14ac:dyDescent="0.25">
      <c r="A90" s="167" t="str">
        <f>IF(Meldeformular!B98="","",Meldeformular!A98)</f>
        <v/>
      </c>
      <c r="B90" s="171" t="str">
        <f>IF(A90="","",Meldeformular!B98)</f>
        <v/>
      </c>
      <c r="C90" s="172" t="str">
        <f>IF(B90="","",Meldeformular!C98)</f>
        <v/>
      </c>
      <c r="D90" s="172" t="str">
        <f>IF(C90="","",'allg. Daten'!$C$6)</f>
        <v/>
      </c>
      <c r="E90" s="172" t="str">
        <f>IF(A90="","",Meldeformular!D98)</f>
        <v/>
      </c>
      <c r="F90" s="173" t="str">
        <f>IF(A90="","",Meldeformular!E98)</f>
        <v/>
      </c>
      <c r="G90" s="172" t="str">
        <f>IF(A90="","",Meldeformular!F98)</f>
        <v/>
      </c>
      <c r="H90" s="172" t="str">
        <f>IF(A90="","",IF(Meldeformular!Y98="ja",VLOOKUP(A90,Einzelkür!$A$7:$E$106,5,FALSE),""))</f>
        <v/>
      </c>
      <c r="I90" s="172" t="str">
        <f>IF(A90="","",IF(Meldeformular!Z98&lt;&gt;"",IF(ISEVEN(Meldeformular!Z98)=TRUE,VLOOKUP(Meldeformular!Z98,Paarkür!$H$6:$M$64,4,FALSE),VLOOKUP(Meldeformular!Z98,Paarkür!$A$6:$F$64,4,FALSE)),""))</f>
        <v/>
      </c>
      <c r="J90" s="172" t="str">
        <f>IF(A90="","",IF(Meldeformular!AA98="ja",VLOOKUP(A90,'JE + Expert Einzelkür'!$A$7:$E$106,5,FALSE),""))</f>
        <v/>
      </c>
      <c r="K90" s="172" t="str">
        <f>IF(A90="","",IF(Meldeformular!AB98&lt;&gt;"",IF(ISEVEN(Meldeformular!AB98)=TRUE,VLOOKUP(Meldeformular!AB98,'JE + Expert Paarkür'!$H$6:$M$64,4,FALSE),VLOOKUP(Meldeformular!AB98,'JE + Expert Paarkür'!$A$6:$F$64,4,FALSE)),""))</f>
        <v/>
      </c>
      <c r="L90" s="172" t="str">
        <f>IF(A90="","",IF(Meldeformular!AC98&lt;&gt;"",IF(ISEVEN(Meldeformular!AC98)=TRUE,VLOOKUP(Meldeformular!AC98,Kleingruppen!$H$7:$M$52,3,FALSE),VLOOKUP(Meldeformular!AC98,Kleingruppen!$A$7:$F$52,3,FALSE)),""))</f>
        <v/>
      </c>
      <c r="M90" s="172" t="str">
        <f>IF(C90="","",IF(Meldeformular!AD98&lt;&gt;"",IF(ISEVEN(Meldeformular!AD98)=TRUE,VLOOKUP(Meldeformular!AD98,Großgruppen!$H$7:$M$56,3,FALSE),VLOOKUP(Meldeformular!AD98,Großgruppen!$A$7:$F$56,3,FALSE)),""))</f>
        <v/>
      </c>
    </row>
    <row r="91" spans="1:13" x14ac:dyDescent="0.25">
      <c r="A91" s="167" t="str">
        <f>IF(Meldeformular!B99="","",Meldeformular!A99)</f>
        <v/>
      </c>
      <c r="B91" s="171" t="str">
        <f>IF(A91="","",Meldeformular!B99)</f>
        <v/>
      </c>
      <c r="C91" s="172" t="str">
        <f>IF(B91="","",Meldeformular!C99)</f>
        <v/>
      </c>
      <c r="D91" s="172" t="str">
        <f>IF(C91="","",'allg. Daten'!$C$6)</f>
        <v/>
      </c>
      <c r="E91" s="172" t="str">
        <f>IF(A91="","",Meldeformular!D99)</f>
        <v/>
      </c>
      <c r="F91" s="173" t="str">
        <f>IF(A91="","",Meldeformular!E99)</f>
        <v/>
      </c>
      <c r="G91" s="172" t="str">
        <f>IF(A91="","",Meldeformular!F99)</f>
        <v/>
      </c>
      <c r="H91" s="172" t="str">
        <f>IF(A91="","",IF(Meldeformular!Y99="ja",VLOOKUP(A91,Einzelkür!$A$7:$E$106,5,FALSE),""))</f>
        <v/>
      </c>
      <c r="I91" s="172" t="str">
        <f>IF(A91="","",IF(Meldeformular!Z99&lt;&gt;"",IF(ISEVEN(Meldeformular!Z99)=TRUE,VLOOKUP(Meldeformular!Z99,Paarkür!$H$6:$M$64,4,FALSE),VLOOKUP(Meldeformular!Z99,Paarkür!$A$6:$F$64,4,FALSE)),""))</f>
        <v/>
      </c>
      <c r="J91" s="172" t="str">
        <f>IF(A91="","",IF(Meldeformular!AA99="ja",VLOOKUP(A91,'JE + Expert Einzelkür'!$A$7:$E$106,5,FALSE),""))</f>
        <v/>
      </c>
      <c r="K91" s="172" t="str">
        <f>IF(A91="","",IF(Meldeformular!AB99&lt;&gt;"",IF(ISEVEN(Meldeformular!AB99)=TRUE,VLOOKUP(Meldeformular!AB99,'JE + Expert Paarkür'!$H$6:$M$64,4,FALSE),VLOOKUP(Meldeformular!AB99,'JE + Expert Paarkür'!$A$6:$F$64,4,FALSE)),""))</f>
        <v/>
      </c>
      <c r="L91" s="172" t="str">
        <f>IF(A91="","",IF(Meldeformular!AC99&lt;&gt;"",IF(ISEVEN(Meldeformular!AC99)=TRUE,VLOOKUP(Meldeformular!AC99,Kleingruppen!$H$7:$M$52,3,FALSE),VLOOKUP(Meldeformular!AC99,Kleingruppen!$A$7:$F$52,3,FALSE)),""))</f>
        <v/>
      </c>
      <c r="M91" s="172" t="str">
        <f>IF(C91="","",IF(Meldeformular!AD99&lt;&gt;"",IF(ISEVEN(Meldeformular!AD99)=TRUE,VLOOKUP(Meldeformular!AD99,Großgruppen!$H$7:$M$56,3,FALSE),VLOOKUP(Meldeformular!AD99,Großgruppen!$A$7:$F$56,3,FALSE)),""))</f>
        <v/>
      </c>
    </row>
    <row r="92" spans="1:13" x14ac:dyDescent="0.25">
      <c r="A92" s="167" t="str">
        <f>IF(Meldeformular!B100="","",Meldeformular!A100)</f>
        <v/>
      </c>
      <c r="B92" s="171" t="str">
        <f>IF(A92="","",Meldeformular!B100)</f>
        <v/>
      </c>
      <c r="C92" s="172" t="str">
        <f>IF(B92="","",Meldeformular!C100)</f>
        <v/>
      </c>
      <c r="D92" s="172" t="str">
        <f>IF(C92="","",'allg. Daten'!$C$6)</f>
        <v/>
      </c>
      <c r="E92" s="172" t="str">
        <f>IF(A92="","",Meldeformular!D100)</f>
        <v/>
      </c>
      <c r="F92" s="173" t="str">
        <f>IF(A92="","",Meldeformular!E100)</f>
        <v/>
      </c>
      <c r="G92" s="172" t="str">
        <f>IF(A92="","",Meldeformular!F100)</f>
        <v/>
      </c>
      <c r="H92" s="172" t="str">
        <f>IF(A92="","",IF(Meldeformular!Y100="ja",VLOOKUP(A92,Einzelkür!$A$7:$E$106,5,FALSE),""))</f>
        <v/>
      </c>
      <c r="I92" s="172" t="str">
        <f>IF(A92="","",IF(Meldeformular!Z100&lt;&gt;"",IF(ISEVEN(Meldeformular!Z100)=TRUE,VLOOKUP(Meldeformular!Z100,Paarkür!$H$6:$M$64,4,FALSE),VLOOKUP(Meldeformular!Z100,Paarkür!$A$6:$F$64,4,FALSE)),""))</f>
        <v/>
      </c>
      <c r="J92" s="172" t="str">
        <f>IF(A92="","",IF(Meldeformular!AA100="ja",VLOOKUP(A92,'JE + Expert Einzelkür'!$A$7:$E$106,5,FALSE),""))</f>
        <v/>
      </c>
      <c r="K92" s="172" t="str">
        <f>IF(A92="","",IF(Meldeformular!AB100&lt;&gt;"",IF(ISEVEN(Meldeformular!AB100)=TRUE,VLOOKUP(Meldeformular!AB100,'JE + Expert Paarkür'!$H$6:$M$64,4,FALSE),VLOOKUP(Meldeformular!AB100,'JE + Expert Paarkür'!$A$6:$F$64,4,FALSE)),""))</f>
        <v/>
      </c>
      <c r="L92" s="172" t="str">
        <f>IF(A92="","",IF(Meldeformular!AC100&lt;&gt;"",IF(ISEVEN(Meldeformular!AC100)=TRUE,VLOOKUP(Meldeformular!AC100,Kleingruppen!$H$7:$M$52,3,FALSE),VLOOKUP(Meldeformular!AC100,Kleingruppen!$A$7:$F$52,3,FALSE)),""))</f>
        <v/>
      </c>
      <c r="M92" s="172" t="str">
        <f>IF(C92="","",IF(Meldeformular!AD100&lt;&gt;"",IF(ISEVEN(Meldeformular!AD100)=TRUE,VLOOKUP(Meldeformular!AD100,Großgruppen!$H$7:$M$56,3,FALSE),VLOOKUP(Meldeformular!AD100,Großgruppen!$A$7:$F$56,3,FALSE)),""))</f>
        <v/>
      </c>
    </row>
    <row r="93" spans="1:13" x14ac:dyDescent="0.25">
      <c r="A93" s="167" t="str">
        <f>IF(Meldeformular!B101="","",Meldeformular!A101)</f>
        <v/>
      </c>
      <c r="B93" s="171" t="str">
        <f>IF(A93="","",Meldeformular!B101)</f>
        <v/>
      </c>
      <c r="C93" s="172" t="str">
        <f>IF(B93="","",Meldeformular!C101)</f>
        <v/>
      </c>
      <c r="D93" s="172" t="str">
        <f>IF(C93="","",'allg. Daten'!$C$6)</f>
        <v/>
      </c>
      <c r="E93" s="172" t="str">
        <f>IF(A93="","",Meldeformular!D101)</f>
        <v/>
      </c>
      <c r="F93" s="173" t="str">
        <f>IF(A93="","",Meldeformular!E101)</f>
        <v/>
      </c>
      <c r="G93" s="172" t="str">
        <f>IF(A93="","",Meldeformular!F101)</f>
        <v/>
      </c>
      <c r="H93" s="172" t="str">
        <f>IF(A93="","",IF(Meldeformular!Y101="ja",VLOOKUP(A93,Einzelkür!$A$7:$E$106,5,FALSE),""))</f>
        <v/>
      </c>
      <c r="I93" s="172" t="str">
        <f>IF(A93="","",IF(Meldeformular!Z101&lt;&gt;"",IF(ISEVEN(Meldeformular!Z101)=TRUE,VLOOKUP(Meldeformular!Z101,Paarkür!$H$6:$M$64,4,FALSE),VLOOKUP(Meldeformular!Z101,Paarkür!$A$6:$F$64,4,FALSE)),""))</f>
        <v/>
      </c>
      <c r="J93" s="172" t="str">
        <f>IF(A93="","",IF(Meldeformular!AA101="ja",VLOOKUP(A93,'JE + Expert Einzelkür'!$A$7:$E$106,5,FALSE),""))</f>
        <v/>
      </c>
      <c r="K93" s="172" t="str">
        <f>IF(A93="","",IF(Meldeformular!AB101&lt;&gt;"",IF(ISEVEN(Meldeformular!AB101)=TRUE,VLOOKUP(Meldeformular!AB101,'JE + Expert Paarkür'!$H$6:$M$64,4,FALSE),VLOOKUP(Meldeformular!AB101,'JE + Expert Paarkür'!$A$6:$F$64,4,FALSE)),""))</f>
        <v/>
      </c>
      <c r="L93" s="172" t="str">
        <f>IF(A93="","",IF(Meldeformular!AC101&lt;&gt;"",IF(ISEVEN(Meldeformular!AC101)=TRUE,VLOOKUP(Meldeformular!AC101,Kleingruppen!$H$7:$M$52,3,FALSE),VLOOKUP(Meldeformular!AC101,Kleingruppen!$A$7:$F$52,3,FALSE)),""))</f>
        <v/>
      </c>
      <c r="M93" s="172" t="str">
        <f>IF(C93="","",IF(Meldeformular!AD101&lt;&gt;"",IF(ISEVEN(Meldeformular!AD101)=TRUE,VLOOKUP(Meldeformular!AD101,Großgruppen!$H$7:$M$56,3,FALSE),VLOOKUP(Meldeformular!AD101,Großgruppen!$A$7:$F$56,3,FALSE)),""))</f>
        <v/>
      </c>
    </row>
    <row r="94" spans="1:13" x14ac:dyDescent="0.25">
      <c r="A94" s="167" t="str">
        <f>IF(Meldeformular!B102="","",Meldeformular!A102)</f>
        <v/>
      </c>
      <c r="B94" s="171" t="str">
        <f>IF(A94="","",Meldeformular!B102)</f>
        <v/>
      </c>
      <c r="C94" s="172" t="str">
        <f>IF(B94="","",Meldeformular!C102)</f>
        <v/>
      </c>
      <c r="D94" s="172" t="str">
        <f>IF(C94="","",'allg. Daten'!$C$6)</f>
        <v/>
      </c>
      <c r="E94" s="172" t="str">
        <f>IF(A94="","",Meldeformular!D102)</f>
        <v/>
      </c>
      <c r="F94" s="173" t="str">
        <f>IF(A94="","",Meldeformular!E102)</f>
        <v/>
      </c>
      <c r="G94" s="172" t="str">
        <f>IF(A94="","",Meldeformular!F102)</f>
        <v/>
      </c>
      <c r="H94" s="172" t="str">
        <f>IF(A94="","",IF(Meldeformular!Y102="ja",VLOOKUP(A94,Einzelkür!$A$7:$E$106,5,FALSE),""))</f>
        <v/>
      </c>
      <c r="I94" s="172" t="str">
        <f>IF(A94="","",IF(Meldeformular!Z102&lt;&gt;"",IF(ISEVEN(Meldeformular!Z102)=TRUE,VLOOKUP(Meldeformular!Z102,Paarkür!$H$6:$M$64,4,FALSE),VLOOKUP(Meldeformular!Z102,Paarkür!$A$6:$F$64,4,FALSE)),""))</f>
        <v/>
      </c>
      <c r="J94" s="172" t="str">
        <f>IF(A94="","",IF(Meldeformular!AA102="ja",VLOOKUP(A94,'JE + Expert Einzelkür'!$A$7:$E$106,5,FALSE),""))</f>
        <v/>
      </c>
      <c r="K94" s="172" t="str">
        <f>IF(A94="","",IF(Meldeformular!AB102&lt;&gt;"",IF(ISEVEN(Meldeformular!AB102)=TRUE,VLOOKUP(Meldeformular!AB102,'JE + Expert Paarkür'!$H$6:$M$64,4,FALSE),VLOOKUP(Meldeformular!AB102,'JE + Expert Paarkür'!$A$6:$F$64,4,FALSE)),""))</f>
        <v/>
      </c>
      <c r="L94" s="172" t="str">
        <f>IF(A94="","",IF(Meldeformular!AC102&lt;&gt;"",IF(ISEVEN(Meldeformular!AC102)=TRUE,VLOOKUP(Meldeformular!AC102,Kleingruppen!$H$7:$M$52,3,FALSE),VLOOKUP(Meldeformular!AC102,Kleingruppen!$A$7:$F$52,3,FALSE)),""))</f>
        <v/>
      </c>
      <c r="M94" s="172" t="str">
        <f>IF(C94="","",IF(Meldeformular!AD102&lt;&gt;"",IF(ISEVEN(Meldeformular!AD102)=TRUE,VLOOKUP(Meldeformular!AD102,Großgruppen!$H$7:$M$56,3,FALSE),VLOOKUP(Meldeformular!AD102,Großgruppen!$A$7:$F$56,3,FALSE)),""))</f>
        <v/>
      </c>
    </row>
    <row r="95" spans="1:13" x14ac:dyDescent="0.25">
      <c r="A95" s="167" t="str">
        <f>IF(Meldeformular!B103="","",Meldeformular!A103)</f>
        <v/>
      </c>
      <c r="B95" s="171" t="str">
        <f>IF(A95="","",Meldeformular!B103)</f>
        <v/>
      </c>
      <c r="C95" s="172" t="str">
        <f>IF(B95="","",Meldeformular!C103)</f>
        <v/>
      </c>
      <c r="D95" s="172" t="str">
        <f>IF(C95="","",'allg. Daten'!$C$6)</f>
        <v/>
      </c>
      <c r="E95" s="172" t="str">
        <f>IF(A95="","",Meldeformular!D103)</f>
        <v/>
      </c>
      <c r="F95" s="173" t="str">
        <f>IF(A95="","",Meldeformular!E103)</f>
        <v/>
      </c>
      <c r="G95" s="172" t="str">
        <f>IF(A95="","",Meldeformular!F103)</f>
        <v/>
      </c>
      <c r="H95" s="172" t="str">
        <f>IF(A95="","",IF(Meldeformular!Y103="ja",VLOOKUP(A95,Einzelkür!$A$7:$E$106,5,FALSE),""))</f>
        <v/>
      </c>
      <c r="I95" s="172" t="str">
        <f>IF(A95="","",IF(Meldeformular!Z103&lt;&gt;"",IF(ISEVEN(Meldeformular!Z103)=TRUE,VLOOKUP(Meldeformular!Z103,Paarkür!$H$6:$M$64,4,FALSE),VLOOKUP(Meldeformular!Z103,Paarkür!$A$6:$F$64,4,FALSE)),""))</f>
        <v/>
      </c>
      <c r="J95" s="172" t="str">
        <f>IF(A95="","",IF(Meldeformular!AA103="ja",VLOOKUP(A95,'JE + Expert Einzelkür'!$A$7:$E$106,5,FALSE),""))</f>
        <v/>
      </c>
      <c r="K95" s="172" t="str">
        <f>IF(A95="","",IF(Meldeformular!AB103&lt;&gt;"",IF(ISEVEN(Meldeformular!AB103)=TRUE,VLOOKUP(Meldeformular!AB103,'JE + Expert Paarkür'!$H$6:$M$64,4,FALSE),VLOOKUP(Meldeformular!AB103,'JE + Expert Paarkür'!$A$6:$F$64,4,FALSE)),""))</f>
        <v/>
      </c>
      <c r="L95" s="172" t="str">
        <f>IF(A95="","",IF(Meldeformular!AC103&lt;&gt;"",IF(ISEVEN(Meldeformular!AC103)=TRUE,VLOOKUP(Meldeformular!AC103,Kleingruppen!$H$7:$M$52,3,FALSE),VLOOKUP(Meldeformular!AC103,Kleingruppen!$A$7:$F$52,3,FALSE)),""))</f>
        <v/>
      </c>
      <c r="M95" s="172" t="str">
        <f>IF(C95="","",IF(Meldeformular!AD103&lt;&gt;"",IF(ISEVEN(Meldeformular!AD103)=TRUE,VLOOKUP(Meldeformular!AD103,Großgruppen!$H$7:$M$56,3,FALSE),VLOOKUP(Meldeformular!AD103,Großgruppen!$A$7:$F$56,3,FALSE)),""))</f>
        <v/>
      </c>
    </row>
    <row r="96" spans="1:13" x14ac:dyDescent="0.25">
      <c r="A96" s="167" t="str">
        <f>IF(Meldeformular!B104="","",Meldeformular!A104)</f>
        <v/>
      </c>
      <c r="B96" s="171" t="str">
        <f>IF(A96="","",Meldeformular!B104)</f>
        <v/>
      </c>
      <c r="C96" s="172" t="str">
        <f>IF(B96="","",Meldeformular!C104)</f>
        <v/>
      </c>
      <c r="D96" s="172" t="str">
        <f>IF(C96="","",'allg. Daten'!$C$6)</f>
        <v/>
      </c>
      <c r="E96" s="172" t="str">
        <f>IF(A96="","",Meldeformular!D104)</f>
        <v/>
      </c>
      <c r="F96" s="173" t="str">
        <f>IF(A96="","",Meldeformular!E104)</f>
        <v/>
      </c>
      <c r="G96" s="172" t="str">
        <f>IF(A96="","",Meldeformular!F104)</f>
        <v/>
      </c>
      <c r="H96" s="172" t="str">
        <f>IF(A96="","",IF(Meldeformular!Y104="ja",VLOOKUP(A96,Einzelkür!$A$7:$E$106,5,FALSE),""))</f>
        <v/>
      </c>
      <c r="I96" s="172" t="str">
        <f>IF(A96="","",IF(Meldeformular!Z104&lt;&gt;"",IF(ISEVEN(Meldeformular!Z104)=TRUE,VLOOKUP(Meldeformular!Z104,Paarkür!$H$6:$M$64,4,FALSE),VLOOKUP(Meldeformular!Z104,Paarkür!$A$6:$F$64,4,FALSE)),""))</f>
        <v/>
      </c>
      <c r="J96" s="172" t="str">
        <f>IF(A96="","",IF(Meldeformular!AA104="ja",VLOOKUP(A96,'JE + Expert Einzelkür'!$A$7:$E$106,5,FALSE),""))</f>
        <v/>
      </c>
      <c r="K96" s="172" t="str">
        <f>IF(A96="","",IF(Meldeformular!AB104&lt;&gt;"",IF(ISEVEN(Meldeformular!AB104)=TRUE,VLOOKUP(Meldeformular!AB104,'JE + Expert Paarkür'!$H$6:$M$64,4,FALSE),VLOOKUP(Meldeformular!AB104,'JE + Expert Paarkür'!$A$6:$F$64,4,FALSE)),""))</f>
        <v/>
      </c>
      <c r="L96" s="172" t="str">
        <f>IF(A96="","",IF(Meldeformular!AC104&lt;&gt;"",IF(ISEVEN(Meldeformular!AC104)=TRUE,VLOOKUP(Meldeformular!AC104,Kleingruppen!$H$7:$M$52,3,FALSE),VLOOKUP(Meldeformular!AC104,Kleingruppen!$A$7:$F$52,3,FALSE)),""))</f>
        <v/>
      </c>
      <c r="M96" s="172" t="str">
        <f>IF(C96="","",IF(Meldeformular!AD104&lt;&gt;"",IF(ISEVEN(Meldeformular!AD104)=TRUE,VLOOKUP(Meldeformular!AD104,Großgruppen!$H$7:$M$56,3,FALSE),VLOOKUP(Meldeformular!AD104,Großgruppen!$A$7:$F$56,3,FALSE)),""))</f>
        <v/>
      </c>
    </row>
    <row r="97" spans="1:13" x14ac:dyDescent="0.25">
      <c r="A97" s="167" t="str">
        <f>IF(Meldeformular!B105="","",Meldeformular!A105)</f>
        <v/>
      </c>
      <c r="B97" s="171" t="str">
        <f>IF(A97="","",Meldeformular!B105)</f>
        <v/>
      </c>
      <c r="C97" s="172" t="str">
        <f>IF(B97="","",Meldeformular!C105)</f>
        <v/>
      </c>
      <c r="D97" s="172" t="str">
        <f>IF(C97="","",'allg. Daten'!$C$6)</f>
        <v/>
      </c>
      <c r="E97" s="172" t="str">
        <f>IF(A97="","",Meldeformular!D105)</f>
        <v/>
      </c>
      <c r="F97" s="173" t="str">
        <f>IF(A97="","",Meldeformular!E105)</f>
        <v/>
      </c>
      <c r="G97" s="172" t="str">
        <f>IF(A97="","",Meldeformular!F105)</f>
        <v/>
      </c>
      <c r="H97" s="172" t="str">
        <f>IF(A97="","",IF(Meldeformular!Y105="ja",VLOOKUP(A97,Einzelkür!$A$7:$E$106,5,FALSE),""))</f>
        <v/>
      </c>
      <c r="I97" s="172" t="str">
        <f>IF(A97="","",IF(Meldeformular!Z105&lt;&gt;"",IF(ISEVEN(Meldeformular!Z105)=TRUE,VLOOKUP(Meldeformular!Z105,Paarkür!$H$6:$M$64,4,FALSE),VLOOKUP(Meldeformular!Z105,Paarkür!$A$6:$F$64,4,FALSE)),""))</f>
        <v/>
      </c>
      <c r="J97" s="172" t="str">
        <f>IF(A97="","",IF(Meldeformular!AA105="ja",VLOOKUP(A97,'JE + Expert Einzelkür'!$A$7:$E$106,5,FALSE),""))</f>
        <v/>
      </c>
      <c r="K97" s="172" t="str">
        <f>IF(A97="","",IF(Meldeformular!AB105&lt;&gt;"",IF(ISEVEN(Meldeformular!AB105)=TRUE,VLOOKUP(Meldeformular!AB105,'JE + Expert Paarkür'!$H$6:$M$64,4,FALSE),VLOOKUP(Meldeformular!AB105,'JE + Expert Paarkür'!$A$6:$F$64,4,FALSE)),""))</f>
        <v/>
      </c>
      <c r="L97" s="172" t="str">
        <f>IF(A97="","",IF(Meldeformular!AC105&lt;&gt;"",IF(ISEVEN(Meldeformular!AC105)=TRUE,VLOOKUP(Meldeformular!AC105,Kleingruppen!$H$7:$M$52,3,FALSE),VLOOKUP(Meldeformular!AC105,Kleingruppen!$A$7:$F$52,3,FALSE)),""))</f>
        <v/>
      </c>
      <c r="M97" s="172" t="str">
        <f>IF(C97="","",IF(Meldeformular!AD105&lt;&gt;"",IF(ISEVEN(Meldeformular!AD105)=TRUE,VLOOKUP(Meldeformular!AD105,Großgruppen!$H$7:$M$56,3,FALSE),VLOOKUP(Meldeformular!AD105,Großgruppen!$A$7:$F$56,3,FALSE)),""))</f>
        <v/>
      </c>
    </row>
    <row r="98" spans="1:13" x14ac:dyDescent="0.25">
      <c r="A98" s="167" t="str">
        <f>IF(Meldeformular!B106="","",Meldeformular!A106)</f>
        <v/>
      </c>
      <c r="B98" s="171" t="str">
        <f>IF(A98="","",Meldeformular!B106)</f>
        <v/>
      </c>
      <c r="C98" s="172" t="str">
        <f>IF(B98="","",Meldeformular!C106)</f>
        <v/>
      </c>
      <c r="D98" s="172" t="str">
        <f>IF(C98="","",'allg. Daten'!$C$6)</f>
        <v/>
      </c>
      <c r="E98" s="172" t="str">
        <f>IF(A98="","",Meldeformular!D106)</f>
        <v/>
      </c>
      <c r="F98" s="173" t="str">
        <f>IF(A98="","",Meldeformular!E106)</f>
        <v/>
      </c>
      <c r="G98" s="172" t="str">
        <f>IF(A98="","",Meldeformular!F106)</f>
        <v/>
      </c>
      <c r="H98" s="172" t="str">
        <f>IF(A98="","",IF(Meldeformular!Y106="ja",VLOOKUP(A98,Einzelkür!$A$7:$E$106,5,FALSE),""))</f>
        <v/>
      </c>
      <c r="I98" s="172" t="str">
        <f>IF(A98="","",IF(Meldeformular!Z106&lt;&gt;"",IF(ISEVEN(Meldeformular!Z106)=TRUE,VLOOKUP(Meldeformular!Z106,Paarkür!$H$6:$M$64,4,FALSE),VLOOKUP(Meldeformular!Z106,Paarkür!$A$6:$F$64,4,FALSE)),""))</f>
        <v/>
      </c>
      <c r="J98" s="172" t="str">
        <f>IF(A98="","",IF(Meldeformular!AA106="ja",VLOOKUP(A98,'JE + Expert Einzelkür'!$A$7:$E$106,5,FALSE),""))</f>
        <v/>
      </c>
      <c r="K98" s="172" t="str">
        <f>IF(A98="","",IF(Meldeformular!AB106&lt;&gt;"",IF(ISEVEN(Meldeformular!AB106)=TRUE,VLOOKUP(Meldeformular!AB106,'JE + Expert Paarkür'!$H$6:$M$64,4,FALSE),VLOOKUP(Meldeformular!AB106,'JE + Expert Paarkür'!$A$6:$F$64,4,FALSE)),""))</f>
        <v/>
      </c>
      <c r="L98" s="172" t="str">
        <f>IF(A98="","",IF(Meldeformular!AC106&lt;&gt;"",IF(ISEVEN(Meldeformular!AC106)=TRUE,VLOOKUP(Meldeformular!AC106,Kleingruppen!$H$7:$M$52,3,FALSE),VLOOKUP(Meldeformular!AC106,Kleingruppen!$A$7:$F$52,3,FALSE)),""))</f>
        <v/>
      </c>
      <c r="M98" s="172" t="str">
        <f>IF(C98="","",IF(Meldeformular!AD106&lt;&gt;"",IF(ISEVEN(Meldeformular!AD106)=TRUE,VLOOKUP(Meldeformular!AD106,Großgruppen!$H$7:$M$56,3,FALSE),VLOOKUP(Meldeformular!AD106,Großgruppen!$A$7:$F$56,3,FALSE)),""))</f>
        <v/>
      </c>
    </row>
    <row r="99" spans="1:13" x14ac:dyDescent="0.25">
      <c r="A99" s="167" t="str">
        <f>IF(Meldeformular!B107="","",Meldeformular!A107)</f>
        <v/>
      </c>
      <c r="B99" s="171" t="str">
        <f>IF(A99="","",Meldeformular!B107)</f>
        <v/>
      </c>
      <c r="C99" s="172" t="str">
        <f>IF(B99="","",Meldeformular!C107)</f>
        <v/>
      </c>
      <c r="D99" s="172" t="str">
        <f>IF(C99="","",'allg. Daten'!$C$6)</f>
        <v/>
      </c>
      <c r="E99" s="172" t="str">
        <f>IF(A99="","",Meldeformular!D107)</f>
        <v/>
      </c>
      <c r="F99" s="173" t="str">
        <f>IF(A99="","",Meldeformular!E107)</f>
        <v/>
      </c>
      <c r="G99" s="172" t="str">
        <f>IF(A99="","",Meldeformular!F107)</f>
        <v/>
      </c>
      <c r="H99" s="172" t="str">
        <f>IF(A99="","",IF(Meldeformular!Y107="ja",VLOOKUP(A99,Einzelkür!$A$7:$E$106,5,FALSE),""))</f>
        <v/>
      </c>
      <c r="I99" s="172" t="str">
        <f>IF(A99="","",IF(Meldeformular!Z107&lt;&gt;"",IF(ISEVEN(Meldeformular!Z107)=TRUE,VLOOKUP(Meldeformular!Z107,Paarkür!$H$6:$M$64,4,FALSE),VLOOKUP(Meldeformular!Z107,Paarkür!$A$6:$F$64,4,FALSE)),""))</f>
        <v/>
      </c>
      <c r="J99" s="172" t="str">
        <f>IF(A99="","",IF(Meldeformular!AA107="ja",VLOOKUP(A99,'JE + Expert Einzelkür'!$A$7:$E$106,5,FALSE),""))</f>
        <v/>
      </c>
      <c r="K99" s="172" t="str">
        <f>IF(A99="","",IF(Meldeformular!AB107&lt;&gt;"",IF(ISEVEN(Meldeformular!AB107)=TRUE,VLOOKUP(Meldeformular!AB107,'JE + Expert Paarkür'!$H$6:$M$64,4,FALSE),VLOOKUP(Meldeformular!AB107,'JE + Expert Paarkür'!$A$6:$F$64,4,FALSE)),""))</f>
        <v/>
      </c>
      <c r="L99" s="172" t="str">
        <f>IF(A99="","",IF(Meldeformular!AC107&lt;&gt;"",IF(ISEVEN(Meldeformular!AC107)=TRUE,VLOOKUP(Meldeformular!AC107,Kleingruppen!$H$7:$M$52,3,FALSE),VLOOKUP(Meldeformular!AC107,Kleingruppen!$A$7:$F$52,3,FALSE)),""))</f>
        <v/>
      </c>
      <c r="M99" s="172" t="str">
        <f>IF(C99="","",IF(Meldeformular!AD107&lt;&gt;"",IF(ISEVEN(Meldeformular!AD107)=TRUE,VLOOKUP(Meldeformular!AD107,Großgruppen!$H$7:$M$56,3,FALSE),VLOOKUP(Meldeformular!AD107,Großgruppen!$A$7:$F$56,3,FALSE)),""))</f>
        <v/>
      </c>
    </row>
    <row r="100" spans="1:13" x14ac:dyDescent="0.25">
      <c r="A100" s="167" t="str">
        <f>IF(Meldeformular!B108="","",Meldeformular!A108)</f>
        <v/>
      </c>
      <c r="B100" s="171" t="str">
        <f>IF(A100="","",Meldeformular!B108)</f>
        <v/>
      </c>
      <c r="C100" s="172" t="str">
        <f>IF(B100="","",Meldeformular!C108)</f>
        <v/>
      </c>
      <c r="D100" s="172" t="str">
        <f>IF(C100="","",'allg. Daten'!$C$6)</f>
        <v/>
      </c>
      <c r="E100" s="172" t="str">
        <f>IF(A100="","",Meldeformular!D108)</f>
        <v/>
      </c>
      <c r="F100" s="173" t="str">
        <f>IF(A100="","",Meldeformular!E108)</f>
        <v/>
      </c>
      <c r="G100" s="172" t="str">
        <f>IF(A100="","",Meldeformular!F108)</f>
        <v/>
      </c>
      <c r="H100" s="172" t="str">
        <f>IF(A100="","",IF(Meldeformular!Y108="ja",VLOOKUP(A100,Einzelkür!$A$7:$E$106,5,FALSE),""))</f>
        <v/>
      </c>
      <c r="I100" s="172" t="str">
        <f>IF(A100="","",IF(Meldeformular!Z108&lt;&gt;"",IF(ISEVEN(Meldeformular!Z108)=TRUE,VLOOKUP(Meldeformular!Z108,Paarkür!$H$6:$M$64,4,FALSE),VLOOKUP(Meldeformular!Z108,Paarkür!$A$6:$F$64,4,FALSE)),""))</f>
        <v/>
      </c>
      <c r="J100" s="172" t="str">
        <f>IF(A100="","",IF(Meldeformular!AA108="ja",VLOOKUP(A100,'JE + Expert Einzelkür'!$A$7:$E$106,5,FALSE),""))</f>
        <v/>
      </c>
      <c r="K100" s="172" t="str">
        <f>IF(A100="","",IF(Meldeformular!AB108&lt;&gt;"",IF(ISEVEN(Meldeformular!AB108)=TRUE,VLOOKUP(Meldeformular!AB108,'JE + Expert Paarkür'!$H$6:$M$64,4,FALSE),VLOOKUP(Meldeformular!AB108,'JE + Expert Paarkür'!$A$6:$F$64,4,FALSE)),""))</f>
        <v/>
      </c>
      <c r="L100" s="172" t="str">
        <f>IF(A100="","",IF(Meldeformular!AC108&lt;&gt;"",IF(ISEVEN(Meldeformular!AC108)=TRUE,VLOOKUP(Meldeformular!AC108,Kleingruppen!$H$7:$M$52,3,FALSE),VLOOKUP(Meldeformular!AC108,Kleingruppen!$A$7:$F$52,3,FALSE)),""))</f>
        <v/>
      </c>
      <c r="M100" s="172" t="str">
        <f>IF(C100="","",IF(Meldeformular!AD108&lt;&gt;"",IF(ISEVEN(Meldeformular!AD108)=TRUE,VLOOKUP(Meldeformular!AD108,Großgruppen!$H$7:$M$56,3,FALSE),VLOOKUP(Meldeformular!AD108,Großgruppen!$A$7:$F$56,3,FALSE)),""))</f>
        <v/>
      </c>
    </row>
    <row r="101" spans="1:13" x14ac:dyDescent="0.25">
      <c r="A101" s="167" t="str">
        <f>IF(Meldeformular!B109="","",Meldeformular!A109)</f>
        <v/>
      </c>
      <c r="B101" s="171" t="str">
        <f>IF(A101="","",Meldeformular!B109)</f>
        <v/>
      </c>
      <c r="C101" s="172" t="str">
        <f>IF(B101="","",Meldeformular!C109)</f>
        <v/>
      </c>
      <c r="D101" s="172" t="str">
        <f>IF(C101="","",'allg. Daten'!$C$6)</f>
        <v/>
      </c>
      <c r="E101" s="172" t="str">
        <f>IF(A101="","",Meldeformular!D109)</f>
        <v/>
      </c>
      <c r="F101" s="173" t="str">
        <f>IF(A101="","",Meldeformular!E109)</f>
        <v/>
      </c>
      <c r="G101" s="172" t="str">
        <f>IF(A101="","",Meldeformular!F109)</f>
        <v/>
      </c>
      <c r="H101" s="172" t="str">
        <f>IF(A101="","",IF(Meldeformular!Y109="ja",VLOOKUP(A101,Einzelkür!$A$7:$E$106,5,FALSE),""))</f>
        <v/>
      </c>
      <c r="I101" s="172" t="str">
        <f>IF(A101="","",IF(Meldeformular!Z109&lt;&gt;"",IF(ISEVEN(Meldeformular!Z109)=TRUE,VLOOKUP(Meldeformular!Z109,Paarkür!$H$6:$M$64,4,FALSE),VLOOKUP(Meldeformular!Z109,Paarkür!$A$6:$F$64,4,FALSE)),""))</f>
        <v/>
      </c>
      <c r="J101" s="172" t="str">
        <f>IF(A101="","",IF(Meldeformular!AA109="ja",VLOOKUP(A101,'JE + Expert Einzelkür'!$A$7:$E$106,5,FALSE),""))</f>
        <v/>
      </c>
      <c r="K101" s="172" t="str">
        <f>IF(A101="","",IF(Meldeformular!AB109&lt;&gt;"",IF(ISEVEN(Meldeformular!AB109)=TRUE,VLOOKUP(Meldeformular!AB109,'JE + Expert Paarkür'!$H$6:$M$64,4,FALSE),VLOOKUP(Meldeformular!AB109,'JE + Expert Paarkür'!$A$6:$F$64,4,FALSE)),""))</f>
        <v/>
      </c>
      <c r="L101" s="172" t="str">
        <f>IF(A101="","",IF(Meldeformular!AC109&lt;&gt;"",IF(ISEVEN(Meldeformular!AC109)=TRUE,VLOOKUP(Meldeformular!AC109,Kleingruppen!$H$7:$M$52,3,FALSE),VLOOKUP(Meldeformular!AC109,Kleingruppen!$A$7:$F$52,3,FALSE)),""))</f>
        <v/>
      </c>
      <c r="M101" s="172" t="str">
        <f>IF(C101="","",IF(Meldeformular!AD109&lt;&gt;"",IF(ISEVEN(Meldeformular!AD109)=TRUE,VLOOKUP(Meldeformular!AD109,Großgruppen!$H$7:$M$56,3,FALSE),VLOOKUP(Meldeformular!AD109,Großgruppen!$A$7:$F$56,3,FALSE)),""))</f>
        <v/>
      </c>
    </row>
    <row r="102" spans="1:13" x14ac:dyDescent="0.25">
      <c r="A102" s="167" t="str">
        <f>IF(Meldeformular!B110="","",Meldeformular!A110)</f>
        <v/>
      </c>
      <c r="B102" s="171" t="str">
        <f>IF(A102="","",Meldeformular!B110)</f>
        <v/>
      </c>
      <c r="C102" s="172" t="str">
        <f>IF(B102="","",Meldeformular!C110)</f>
        <v/>
      </c>
      <c r="D102" s="172" t="str">
        <f>IF(C102="","",'allg. Daten'!$C$6)</f>
        <v/>
      </c>
      <c r="E102" s="172" t="str">
        <f>IF(A102="","",Meldeformular!D110)</f>
        <v/>
      </c>
      <c r="F102" s="173" t="str">
        <f>IF(A102="","",Meldeformular!E110)</f>
        <v/>
      </c>
      <c r="G102" s="172" t="str">
        <f>IF(A102="","",Meldeformular!F110)</f>
        <v/>
      </c>
      <c r="H102" s="172" t="str">
        <f>IF(A102="","",IF(Meldeformular!Y110="ja",VLOOKUP(A102,Einzelkür!$A$7:$E$106,5,FALSE),""))</f>
        <v/>
      </c>
      <c r="I102" s="172" t="str">
        <f>IF(A102="","",IF(Meldeformular!Z110&lt;&gt;"",IF(ISEVEN(Meldeformular!Z110)=TRUE,VLOOKUP(Meldeformular!Z110,Paarkür!$H$6:$M$64,4,FALSE),VLOOKUP(Meldeformular!Z110,Paarkür!$A$6:$F$64,4,FALSE)),""))</f>
        <v/>
      </c>
      <c r="J102" s="172" t="str">
        <f>IF(A102="","",IF(Meldeformular!AA110="ja",VLOOKUP(A102,'JE + Expert Einzelkür'!$A$7:$E$106,5,FALSE),""))</f>
        <v/>
      </c>
      <c r="K102" s="172" t="str">
        <f>IF(A102="","",IF(Meldeformular!AB110&lt;&gt;"",IF(ISEVEN(Meldeformular!AB110)=TRUE,VLOOKUP(Meldeformular!AB110,'JE + Expert Paarkür'!$H$6:$M$64,4,FALSE),VLOOKUP(Meldeformular!AB110,'JE + Expert Paarkür'!$A$6:$F$64,4,FALSE)),""))</f>
        <v/>
      </c>
      <c r="L102" s="172" t="str">
        <f>IF(A102="","",IF(Meldeformular!AC110&lt;&gt;"",IF(ISEVEN(Meldeformular!AC110)=TRUE,VLOOKUP(Meldeformular!AC110,Kleingruppen!$H$7:$M$52,3,FALSE),VLOOKUP(Meldeformular!AC110,Kleingruppen!$A$7:$F$52,3,FALSE)),""))</f>
        <v/>
      </c>
      <c r="M102" s="172" t="str">
        <f>IF(C102="","",IF(Meldeformular!AD110&lt;&gt;"",IF(ISEVEN(Meldeformular!AD110)=TRUE,VLOOKUP(Meldeformular!AD110,Großgruppen!$H$7:$M$56,3,FALSE),VLOOKUP(Meldeformular!AD110,Großgruppen!$A$7:$F$56,3,FALSE)),""))</f>
        <v/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3"/>
  <sheetViews>
    <sheetView workbookViewId="0">
      <selection activeCell="A16" sqref="A16:O16"/>
    </sheetView>
  </sheetViews>
  <sheetFormatPr baseColWidth="10" defaultRowHeight="15" x14ac:dyDescent="0.25"/>
  <sheetData>
    <row r="1" spans="1:15" ht="19.5" x14ac:dyDescent="0.3">
      <c r="A1" s="239" t="s">
        <v>176</v>
      </c>
      <c r="B1" s="239"/>
      <c r="C1" s="239"/>
      <c r="D1" s="239"/>
      <c r="E1" s="239"/>
      <c r="F1" s="239"/>
      <c r="G1" s="239"/>
    </row>
    <row r="2" spans="1:15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</row>
    <row r="3" spans="1:15" x14ac:dyDescent="0.2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x14ac:dyDescent="0.25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5" x14ac:dyDescent="0.2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5" x14ac:dyDescent="0.2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</row>
    <row r="7" spans="1:15" x14ac:dyDescent="0.2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</row>
    <row r="8" spans="1:1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</row>
    <row r="9" spans="1:15" x14ac:dyDescent="0.25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</row>
    <row r="10" spans="1:15" x14ac:dyDescent="0.25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</row>
    <row r="11" spans="1:15" x14ac:dyDescent="0.25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</row>
    <row r="12" spans="1:15" x14ac:dyDescent="0.25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</row>
    <row r="13" spans="1:15" x14ac:dyDescent="0.25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</row>
    <row r="14" spans="1:15" x14ac:dyDescent="0.25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</row>
    <row r="15" spans="1:15" x14ac:dyDescent="0.25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</row>
    <row r="16" spans="1:15" x14ac:dyDescent="0.25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</row>
    <row r="17" spans="1:15" x14ac:dyDescent="0.25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</row>
    <row r="18" spans="1:15" x14ac:dyDescent="0.25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</row>
    <row r="19" spans="1:15" x14ac:dyDescent="0.25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</row>
    <row r="20" spans="1:15" x14ac:dyDescent="0.25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</row>
    <row r="21" spans="1:15" x14ac:dyDescent="0.25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</row>
    <row r="22" spans="1:15" x14ac:dyDescent="0.25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</row>
    <row r="23" spans="1:15" x14ac:dyDescent="0.25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</row>
    <row r="24" spans="1:15" x14ac:dyDescent="0.25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</row>
    <row r="25" spans="1:15" x14ac:dyDescent="0.25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</row>
    <row r="26" spans="1:15" x14ac:dyDescent="0.25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  <row r="27" spans="1:15" x14ac:dyDescent="0.25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</row>
    <row r="28" spans="1:15" x14ac:dyDescent="0.25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</row>
    <row r="29" spans="1:15" x14ac:dyDescent="0.25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</row>
    <row r="30" spans="1:15" x14ac:dyDescent="0.2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</row>
    <row r="31" spans="1:15" x14ac:dyDescent="0.25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</row>
    <row r="32" spans="1:15" x14ac:dyDescent="0.25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</row>
    <row r="33" spans="1:15" x14ac:dyDescent="0.25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</row>
  </sheetData>
  <sheetProtection algorithmName="SHA-512" hashValue="mIlinum1yY8JSSeiM0XjpPqRYjmpybCWlXhRvcSEl9iJdvkerWr3kDJxwrs902ji4BaxFAnKtfiz0sWWn3ZpbA==" saltValue="XIrC6S0vi7yiY5CbohBjCQ==" spinCount="100000" sheet="1" selectLockedCells="1"/>
  <mergeCells count="33">
    <mergeCell ref="A31:O31"/>
    <mergeCell ref="A32:O32"/>
    <mergeCell ref="A33:O33"/>
    <mergeCell ref="A25:O25"/>
    <mergeCell ref="A26:O26"/>
    <mergeCell ref="A27:O27"/>
    <mergeCell ref="A28:O28"/>
    <mergeCell ref="A29:O29"/>
    <mergeCell ref="A30:O30"/>
    <mergeCell ref="A24:O24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12:O12"/>
    <mergeCell ref="A1:G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&amp;LBenjamin Fischer&amp;Ctechnik.einrad@gmail.com&amp;R&amp;A / 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02"/>
  <sheetViews>
    <sheetView workbookViewId="0">
      <selection activeCell="B34" sqref="B34:C36"/>
    </sheetView>
  </sheetViews>
  <sheetFormatPr baseColWidth="10" defaultRowHeight="15" x14ac:dyDescent="0.25"/>
  <cols>
    <col min="8" max="8" width="15.28515625" bestFit="1" customWidth="1"/>
    <col min="9" max="9" width="24.85546875" bestFit="1" customWidth="1"/>
    <col min="10" max="10" width="12.28515625" bestFit="1" customWidth="1"/>
    <col min="11" max="11" width="17.140625" bestFit="1" customWidth="1"/>
    <col min="12" max="12" width="12.140625" bestFit="1" customWidth="1"/>
    <col min="13" max="13" width="25.85546875" bestFit="1" customWidth="1"/>
    <col min="14" max="14" width="19.28515625" bestFit="1" customWidth="1"/>
    <col min="15" max="15" width="13" bestFit="1" customWidth="1"/>
    <col min="16" max="16" width="11.7109375" bestFit="1" customWidth="1"/>
    <col min="17" max="17" width="21.85546875" bestFit="1" customWidth="1"/>
    <col min="18" max="18" width="12" bestFit="1" customWidth="1"/>
    <col min="19" max="19" width="16.140625" bestFit="1" customWidth="1"/>
    <col min="20" max="20" width="14.140625" bestFit="1" customWidth="1"/>
    <col min="21" max="21" width="12.5703125" bestFit="1" customWidth="1"/>
  </cols>
  <sheetData>
    <row r="1" spans="1:21" ht="15.75" thickBot="1" x14ac:dyDescent="0.3">
      <c r="A1" s="164" t="s">
        <v>172</v>
      </c>
      <c r="B1" s="165" t="s">
        <v>35</v>
      </c>
      <c r="C1" s="165" t="s">
        <v>36</v>
      </c>
      <c r="D1" s="165" t="s">
        <v>1</v>
      </c>
      <c r="E1" s="165" t="s">
        <v>37</v>
      </c>
      <c r="F1" s="166" t="s">
        <v>173</v>
      </c>
      <c r="G1" s="165" t="s">
        <v>39</v>
      </c>
      <c r="H1" s="166" t="s">
        <v>42</v>
      </c>
      <c r="I1" s="166" t="s">
        <v>43</v>
      </c>
      <c r="J1" s="166" t="s">
        <v>44</v>
      </c>
      <c r="K1" s="166" t="s">
        <v>45</v>
      </c>
      <c r="L1" s="166" t="s">
        <v>46</v>
      </c>
      <c r="M1" s="166" t="s">
        <v>47</v>
      </c>
      <c r="N1" s="166" t="s">
        <v>48</v>
      </c>
      <c r="O1" s="166" t="s">
        <v>49</v>
      </c>
      <c r="P1" s="166" t="s">
        <v>50</v>
      </c>
      <c r="Q1" s="166" t="s">
        <v>51</v>
      </c>
      <c r="R1" s="166" t="s">
        <v>52</v>
      </c>
      <c r="S1" s="166" t="s">
        <v>53</v>
      </c>
      <c r="T1" s="166" t="s">
        <v>54</v>
      </c>
      <c r="U1" s="166" t="s">
        <v>55</v>
      </c>
    </row>
    <row r="2" spans="1:21" ht="15.75" thickTop="1" x14ac:dyDescent="0.25">
      <c r="A2" s="167" t="str">
        <f>IF(Meldeformular!B10="","",Meldeformular!A10)</f>
        <v/>
      </c>
      <c r="B2" s="168" t="str">
        <f>IF($A2="","",Meldeformular!B10)</f>
        <v/>
      </c>
      <c r="C2" s="169" t="str">
        <f>IF($A2="","",Meldeformular!C10)</f>
        <v/>
      </c>
      <c r="D2" s="169" t="str">
        <f>IF($A2="","",'allg. Daten'!$C$6)</f>
        <v/>
      </c>
      <c r="E2" s="169" t="str">
        <f>IF($A2="","",Meldeformular!D10)</f>
        <v/>
      </c>
      <c r="F2" s="170" t="str">
        <f>IF($A2="","",Meldeformular!E10)</f>
        <v/>
      </c>
      <c r="G2" s="169" t="str">
        <f>IF($A2="","",Meldeformular!F10)</f>
        <v/>
      </c>
      <c r="H2" s="169" t="str">
        <f>IF($A2="","",IF(Meldeformular!J10="","",Meldeformular!J10))</f>
        <v/>
      </c>
      <c r="I2" s="169" t="str">
        <f>IF($A2="","",IF(Meldeformular!K10="","",Meldeformular!K10))</f>
        <v/>
      </c>
      <c r="J2" s="169" t="str">
        <f>IF($A2="","",IF(Meldeformular!L10="","",Meldeformular!L10))</f>
        <v/>
      </c>
      <c r="K2" s="169" t="str">
        <f>IF($A2="","",IF(Meldeformular!M10="","",Meldeformular!M10))</f>
        <v/>
      </c>
      <c r="L2" s="169" t="str">
        <f>IF($A2="","",IF(Meldeformular!N10="","",Meldeformular!N10))</f>
        <v/>
      </c>
      <c r="M2" s="169" t="str">
        <f>IF($A2="","",IF(Meldeformular!O10="","",Meldeformular!O10))</f>
        <v/>
      </c>
      <c r="N2" s="169" t="str">
        <f>IF($A2="","",IF(Meldeformular!P10="","",Meldeformular!P10))</f>
        <v/>
      </c>
      <c r="O2" s="169" t="str">
        <f>IF($A2="","",IF(Meldeformular!Q10="","",Meldeformular!Q10))</f>
        <v/>
      </c>
      <c r="P2" s="169" t="str">
        <f>IF($A2="","",IF(Meldeformular!R10="","",Meldeformular!R10))</f>
        <v/>
      </c>
      <c r="Q2" s="169" t="str">
        <f>IF($A2="","",IF(Meldeformular!S10="","",Meldeformular!S10))</f>
        <v/>
      </c>
      <c r="R2" s="169" t="str">
        <f>IF($A2="","",IF(Meldeformular!T10="","",Meldeformular!T10))</f>
        <v/>
      </c>
      <c r="S2" s="169" t="str">
        <f>IF($A2="","",IF(Meldeformular!U10="","",Meldeformular!U10))</f>
        <v/>
      </c>
      <c r="T2" s="169" t="str">
        <f>IF($A2="","",IF(Meldeformular!V10="","",Meldeformular!V10))</f>
        <v/>
      </c>
      <c r="U2" s="169" t="str">
        <f>IF($A2="","",IF(Meldeformular!W10="","",Meldeformular!W10))</f>
        <v/>
      </c>
    </row>
    <row r="3" spans="1:21" x14ac:dyDescent="0.25">
      <c r="A3" s="167" t="str">
        <f>IF(Meldeformular!B11="","",Meldeformular!A11)</f>
        <v/>
      </c>
      <c r="B3" s="171" t="str">
        <f>IF($A3="","",Meldeformular!B11)</f>
        <v/>
      </c>
      <c r="C3" s="172" t="str">
        <f>IF($A3="","",Meldeformular!C11)</f>
        <v/>
      </c>
      <c r="D3" s="172" t="str">
        <f>IF($A3="","",'allg. Daten'!$C$6)</f>
        <v/>
      </c>
      <c r="E3" s="172" t="str">
        <f>IF($A3="","",Meldeformular!D11)</f>
        <v/>
      </c>
      <c r="F3" s="173" t="str">
        <f>IF($A3="","",Meldeformular!E11)</f>
        <v/>
      </c>
      <c r="G3" s="172" t="str">
        <f>IF($A3="","",Meldeformular!F11)</f>
        <v/>
      </c>
      <c r="H3" s="172" t="str">
        <f>IF($A3="","",IF(Meldeformular!J11="","",Meldeformular!J11))</f>
        <v/>
      </c>
      <c r="I3" s="172" t="str">
        <f>IF($A3="","",IF(Meldeformular!K11="","",Meldeformular!K11))</f>
        <v/>
      </c>
      <c r="J3" s="172" t="str">
        <f>IF($A3="","",IF(Meldeformular!L11="","",Meldeformular!L11))</f>
        <v/>
      </c>
      <c r="K3" s="172" t="str">
        <f>IF($A3="","",IF(Meldeformular!M11="","",Meldeformular!M11))</f>
        <v/>
      </c>
      <c r="L3" s="172" t="str">
        <f>IF($A3="","",IF(Meldeformular!N11="","",Meldeformular!N11))</f>
        <v/>
      </c>
      <c r="M3" s="172" t="str">
        <f>IF($A3="","",IF(Meldeformular!O11="","",Meldeformular!O11))</f>
        <v/>
      </c>
      <c r="N3" s="172" t="str">
        <f>IF($A3="","",IF(Meldeformular!P11="","",Meldeformular!P11))</f>
        <v/>
      </c>
      <c r="O3" s="172" t="str">
        <f>IF($A3="","",IF(Meldeformular!Q11="","",Meldeformular!Q11))</f>
        <v/>
      </c>
      <c r="P3" s="172" t="str">
        <f>IF($A3="","",IF(Meldeformular!R11="","",Meldeformular!R11))</f>
        <v/>
      </c>
      <c r="Q3" s="172" t="str">
        <f>IF($A3="","",IF(Meldeformular!S11="","",Meldeformular!S11))</f>
        <v/>
      </c>
      <c r="R3" s="172" t="str">
        <f>IF($A3="","",IF(Meldeformular!T11="","",Meldeformular!T11))</f>
        <v/>
      </c>
      <c r="S3" s="172" t="str">
        <f>IF($A3="","",IF(Meldeformular!U11="","",Meldeformular!U11))</f>
        <v/>
      </c>
      <c r="T3" s="172" t="str">
        <f>IF($A3="","",IF(Meldeformular!V11="","",Meldeformular!V11))</f>
        <v/>
      </c>
      <c r="U3" s="172" t="str">
        <f>IF($A3="","",IF(Meldeformular!W11="","",Meldeformular!W11))</f>
        <v/>
      </c>
    </row>
    <row r="4" spans="1:21" x14ac:dyDescent="0.25">
      <c r="A4" s="167" t="str">
        <f>IF(Meldeformular!B12="","",Meldeformular!A12)</f>
        <v/>
      </c>
      <c r="B4" s="171" t="str">
        <f>IF($A4="","",Meldeformular!B12)</f>
        <v/>
      </c>
      <c r="C4" s="172" t="str">
        <f>IF($A4="","",Meldeformular!C12)</f>
        <v/>
      </c>
      <c r="D4" s="172" t="str">
        <f>IF($A4="","",'allg. Daten'!$C$6)</f>
        <v/>
      </c>
      <c r="E4" s="172" t="str">
        <f>IF($A4="","",Meldeformular!D12)</f>
        <v/>
      </c>
      <c r="F4" s="173" t="str">
        <f>IF($A4="","",Meldeformular!E12)</f>
        <v/>
      </c>
      <c r="G4" s="172" t="str">
        <f>IF($A4="","",Meldeformular!F12)</f>
        <v/>
      </c>
      <c r="H4" s="172" t="str">
        <f>IF($A4="","",IF(Meldeformular!J12="","",Meldeformular!J12))</f>
        <v/>
      </c>
      <c r="I4" s="172" t="str">
        <f>IF($A4="","",IF(Meldeformular!K12="","",Meldeformular!K12))</f>
        <v/>
      </c>
      <c r="J4" s="172" t="str">
        <f>IF($A4="","",IF(Meldeformular!L12="","",Meldeformular!L12))</f>
        <v/>
      </c>
      <c r="K4" s="172" t="str">
        <f>IF($A4="","",IF(Meldeformular!M12="","",Meldeformular!M12))</f>
        <v/>
      </c>
      <c r="L4" s="172" t="str">
        <f>IF($A4="","",IF(Meldeformular!N12="","",Meldeformular!N12))</f>
        <v/>
      </c>
      <c r="M4" s="172" t="str">
        <f>IF($A4="","",IF(Meldeformular!O12="","",Meldeformular!O12))</f>
        <v/>
      </c>
      <c r="N4" s="172" t="str">
        <f>IF($A4="","",IF(Meldeformular!P12="","",Meldeformular!P12))</f>
        <v/>
      </c>
      <c r="O4" s="172" t="str">
        <f>IF($A4="","",IF(Meldeformular!Q12="","",Meldeformular!Q12))</f>
        <v/>
      </c>
      <c r="P4" s="172" t="str">
        <f>IF($A4="","",IF(Meldeformular!R12="","",Meldeformular!R12))</f>
        <v/>
      </c>
      <c r="Q4" s="172" t="str">
        <f>IF($A4="","",IF(Meldeformular!S12="","",Meldeformular!S12))</f>
        <v/>
      </c>
      <c r="R4" s="172" t="str">
        <f>IF($A4="","",IF(Meldeformular!T12="","",Meldeformular!T12))</f>
        <v/>
      </c>
      <c r="S4" s="172" t="str">
        <f>IF($A4="","",IF(Meldeformular!U12="","",Meldeformular!U12))</f>
        <v/>
      </c>
      <c r="T4" s="172" t="str">
        <f>IF($A4="","",IF(Meldeformular!V12="","",Meldeformular!V12))</f>
        <v/>
      </c>
      <c r="U4" s="172" t="str">
        <f>IF($A4="","",IF(Meldeformular!W12="","",Meldeformular!W12))</f>
        <v/>
      </c>
    </row>
    <row r="5" spans="1:21" x14ac:dyDescent="0.25">
      <c r="A5" s="167" t="str">
        <f>IF(Meldeformular!B13="","",Meldeformular!A13)</f>
        <v/>
      </c>
      <c r="B5" s="171" t="str">
        <f>IF($A5="","",Meldeformular!B13)</f>
        <v/>
      </c>
      <c r="C5" s="172" t="str">
        <f>IF($A5="","",Meldeformular!C13)</f>
        <v/>
      </c>
      <c r="D5" s="172" t="str">
        <f>IF($A5="","",'allg. Daten'!$C$6)</f>
        <v/>
      </c>
      <c r="E5" s="172" t="str">
        <f>IF($A5="","",Meldeformular!D13)</f>
        <v/>
      </c>
      <c r="F5" s="173" t="str">
        <f>IF($A5="","",Meldeformular!E13)</f>
        <v/>
      </c>
      <c r="G5" s="172" t="str">
        <f>IF($A5="","",Meldeformular!F13)</f>
        <v/>
      </c>
      <c r="H5" s="172" t="str">
        <f>IF($A5="","",IF(Meldeformular!J13="","",Meldeformular!J13))</f>
        <v/>
      </c>
      <c r="I5" s="172" t="str">
        <f>IF($A5="","",IF(Meldeformular!K13="","",Meldeformular!K13))</f>
        <v/>
      </c>
      <c r="J5" s="172" t="str">
        <f>IF($A5="","",IF(Meldeformular!L13="","",Meldeformular!L13))</f>
        <v/>
      </c>
      <c r="K5" s="172" t="str">
        <f>IF($A5="","",IF(Meldeformular!M13="","",Meldeformular!M13))</f>
        <v/>
      </c>
      <c r="L5" s="172" t="str">
        <f>IF($A5="","",IF(Meldeformular!N13="","",Meldeformular!N13))</f>
        <v/>
      </c>
      <c r="M5" s="172" t="str">
        <f>IF($A5="","",IF(Meldeformular!O13="","",Meldeformular!O13))</f>
        <v/>
      </c>
      <c r="N5" s="172" t="str">
        <f>IF($A5="","",IF(Meldeformular!P13="","",Meldeformular!P13))</f>
        <v/>
      </c>
      <c r="O5" s="172" t="str">
        <f>IF($A5="","",IF(Meldeformular!Q13="","",Meldeformular!Q13))</f>
        <v/>
      </c>
      <c r="P5" s="172" t="str">
        <f>IF($A5="","",IF(Meldeformular!R13="","",Meldeformular!R13))</f>
        <v/>
      </c>
      <c r="Q5" s="172" t="str">
        <f>IF($A5="","",IF(Meldeformular!S13="","",Meldeformular!S13))</f>
        <v/>
      </c>
      <c r="R5" s="172" t="str">
        <f>IF($A5="","",IF(Meldeformular!T13="","",Meldeformular!T13))</f>
        <v/>
      </c>
      <c r="S5" s="172" t="str">
        <f>IF($A5="","",IF(Meldeformular!U13="","",Meldeformular!U13))</f>
        <v/>
      </c>
      <c r="T5" s="172" t="str">
        <f>IF($A5="","",IF(Meldeformular!V13="","",Meldeformular!V13))</f>
        <v/>
      </c>
      <c r="U5" s="172" t="str">
        <f>IF($A5="","",IF(Meldeformular!W13="","",Meldeformular!W13))</f>
        <v/>
      </c>
    </row>
    <row r="6" spans="1:21" x14ac:dyDescent="0.25">
      <c r="A6" s="167" t="str">
        <f>IF(Meldeformular!B14="","",Meldeformular!A14)</f>
        <v/>
      </c>
      <c r="B6" s="171" t="str">
        <f>IF($A6="","",Meldeformular!B14)</f>
        <v/>
      </c>
      <c r="C6" s="172" t="str">
        <f>IF($A6="","",Meldeformular!C14)</f>
        <v/>
      </c>
      <c r="D6" s="172" t="str">
        <f>IF($A6="","",'allg. Daten'!$C$6)</f>
        <v/>
      </c>
      <c r="E6" s="172" t="str">
        <f>IF($A6="","",Meldeformular!D14)</f>
        <v/>
      </c>
      <c r="F6" s="173" t="str">
        <f>IF($A6="","",Meldeformular!E14)</f>
        <v/>
      </c>
      <c r="G6" s="172" t="str">
        <f>IF($A6="","",Meldeformular!F14)</f>
        <v/>
      </c>
      <c r="H6" s="172" t="str">
        <f>IF($A6="","",IF(Meldeformular!J14="","",Meldeformular!J14))</f>
        <v/>
      </c>
      <c r="I6" s="172" t="str">
        <f>IF($A6="","",IF(Meldeformular!K14="","",Meldeformular!K14))</f>
        <v/>
      </c>
      <c r="J6" s="172" t="str">
        <f>IF($A6="","",IF(Meldeformular!L14="","",Meldeformular!L14))</f>
        <v/>
      </c>
      <c r="K6" s="172" t="str">
        <f>IF($A6="","",IF(Meldeformular!M14="","",Meldeformular!M14))</f>
        <v/>
      </c>
      <c r="L6" s="172" t="str">
        <f>IF($A6="","",IF(Meldeformular!N14="","",Meldeformular!N14))</f>
        <v/>
      </c>
      <c r="M6" s="172" t="str">
        <f>IF($A6="","",IF(Meldeformular!O14="","",Meldeformular!O14))</f>
        <v/>
      </c>
      <c r="N6" s="172" t="str">
        <f>IF($A6="","",IF(Meldeformular!P14="","",Meldeformular!P14))</f>
        <v/>
      </c>
      <c r="O6" s="172" t="str">
        <f>IF($A6="","",IF(Meldeformular!Q14="","",Meldeformular!Q14))</f>
        <v/>
      </c>
      <c r="P6" s="172" t="str">
        <f>IF($A6="","",IF(Meldeformular!R14="","",Meldeformular!R14))</f>
        <v/>
      </c>
      <c r="Q6" s="172" t="str">
        <f>IF($A6="","",IF(Meldeformular!S14="","",Meldeformular!S14))</f>
        <v/>
      </c>
      <c r="R6" s="172" t="str">
        <f>IF($A6="","",IF(Meldeformular!T14="","",Meldeformular!T14))</f>
        <v/>
      </c>
      <c r="S6" s="172" t="str">
        <f>IF($A6="","",IF(Meldeformular!U14="","",Meldeformular!U14))</f>
        <v/>
      </c>
      <c r="T6" s="172" t="str">
        <f>IF($A6="","",IF(Meldeformular!V14="","",Meldeformular!V14))</f>
        <v/>
      </c>
      <c r="U6" s="172" t="str">
        <f>IF($A6="","",IF(Meldeformular!W14="","",Meldeformular!W14))</f>
        <v/>
      </c>
    </row>
    <row r="7" spans="1:21" x14ac:dyDescent="0.25">
      <c r="A7" s="167" t="str">
        <f>IF(Meldeformular!B15="","",Meldeformular!A15)</f>
        <v/>
      </c>
      <c r="B7" s="171" t="str">
        <f>IF($A7="","",Meldeformular!B15)</f>
        <v/>
      </c>
      <c r="C7" s="172" t="str">
        <f>IF($A7="","",Meldeformular!C15)</f>
        <v/>
      </c>
      <c r="D7" s="172" t="str">
        <f>IF($A7="","",'allg. Daten'!$C$6)</f>
        <v/>
      </c>
      <c r="E7" s="172" t="str">
        <f>IF($A7="","",Meldeformular!D15)</f>
        <v/>
      </c>
      <c r="F7" s="173" t="str">
        <f>IF($A7="","",Meldeformular!E15)</f>
        <v/>
      </c>
      <c r="G7" s="172" t="str">
        <f>IF($A7="","",Meldeformular!F15)</f>
        <v/>
      </c>
      <c r="H7" s="172" t="str">
        <f>IF($A7="","",IF(Meldeformular!J15="","",Meldeformular!J15))</f>
        <v/>
      </c>
      <c r="I7" s="172" t="str">
        <f>IF($A7="","",IF(Meldeformular!K15="","",Meldeformular!K15))</f>
        <v/>
      </c>
      <c r="J7" s="172" t="str">
        <f>IF($A7="","",IF(Meldeformular!L15="","",Meldeformular!L15))</f>
        <v/>
      </c>
      <c r="K7" s="172" t="str">
        <f>IF($A7="","",IF(Meldeformular!M15="","",Meldeformular!M15))</f>
        <v/>
      </c>
      <c r="L7" s="172" t="str">
        <f>IF($A7="","",IF(Meldeformular!N15="","",Meldeformular!N15))</f>
        <v/>
      </c>
      <c r="M7" s="172" t="str">
        <f>IF($A7="","",IF(Meldeformular!O15="","",Meldeformular!O15))</f>
        <v/>
      </c>
      <c r="N7" s="172" t="str">
        <f>IF($A7="","",IF(Meldeformular!P15="","",Meldeformular!P15))</f>
        <v/>
      </c>
      <c r="O7" s="172" t="str">
        <f>IF($A7="","",IF(Meldeformular!Q15="","",Meldeformular!Q15))</f>
        <v/>
      </c>
      <c r="P7" s="172" t="str">
        <f>IF($A7="","",IF(Meldeformular!R15="","",Meldeformular!R15))</f>
        <v/>
      </c>
      <c r="Q7" s="172" t="str">
        <f>IF($A7="","",IF(Meldeformular!S15="","",Meldeformular!S15))</f>
        <v/>
      </c>
      <c r="R7" s="172" t="str">
        <f>IF($A7="","",IF(Meldeformular!T15="","",Meldeformular!T15))</f>
        <v/>
      </c>
      <c r="S7" s="172" t="str">
        <f>IF($A7="","",IF(Meldeformular!U15="","",Meldeformular!U15))</f>
        <v/>
      </c>
      <c r="T7" s="172" t="str">
        <f>IF($A7="","",IF(Meldeformular!V15="","",Meldeformular!V15))</f>
        <v/>
      </c>
      <c r="U7" s="172" t="str">
        <f>IF($A7="","",IF(Meldeformular!W15="","",Meldeformular!W15))</f>
        <v/>
      </c>
    </row>
    <row r="8" spans="1:21" x14ac:dyDescent="0.25">
      <c r="A8" s="167" t="str">
        <f>IF(Meldeformular!B16="","",Meldeformular!A16)</f>
        <v/>
      </c>
      <c r="B8" s="171" t="str">
        <f>IF($A8="","",Meldeformular!B16)</f>
        <v/>
      </c>
      <c r="C8" s="172" t="str">
        <f>IF($A8="","",Meldeformular!C16)</f>
        <v/>
      </c>
      <c r="D8" s="172" t="str">
        <f>IF($A8="","",'allg. Daten'!$C$6)</f>
        <v/>
      </c>
      <c r="E8" s="172" t="str">
        <f>IF($A8="","",Meldeformular!D16)</f>
        <v/>
      </c>
      <c r="F8" s="173" t="str">
        <f>IF($A8="","",Meldeformular!E16)</f>
        <v/>
      </c>
      <c r="G8" s="172" t="str">
        <f>IF($A8="","",Meldeformular!F16)</f>
        <v/>
      </c>
      <c r="H8" s="172" t="str">
        <f>IF($A8="","",IF(Meldeformular!J16="","",Meldeformular!J16))</f>
        <v/>
      </c>
      <c r="I8" s="172" t="str">
        <f>IF($A8="","",IF(Meldeformular!K16="","",Meldeformular!K16))</f>
        <v/>
      </c>
      <c r="J8" s="172" t="str">
        <f>IF($A8="","",IF(Meldeformular!L16="","",Meldeformular!L16))</f>
        <v/>
      </c>
      <c r="K8" s="172" t="str">
        <f>IF($A8="","",IF(Meldeformular!M16="","",Meldeformular!M16))</f>
        <v/>
      </c>
      <c r="L8" s="172" t="str">
        <f>IF($A8="","",IF(Meldeformular!N16="","",Meldeformular!N16))</f>
        <v/>
      </c>
      <c r="M8" s="172" t="str">
        <f>IF($A8="","",IF(Meldeformular!O16="","",Meldeformular!O16))</f>
        <v/>
      </c>
      <c r="N8" s="172" t="str">
        <f>IF($A8="","",IF(Meldeformular!P16="","",Meldeformular!P16))</f>
        <v/>
      </c>
      <c r="O8" s="172" t="str">
        <f>IF($A8="","",IF(Meldeformular!Q16="","",Meldeformular!Q16))</f>
        <v/>
      </c>
      <c r="P8" s="172" t="str">
        <f>IF($A8="","",IF(Meldeformular!R16="","",Meldeformular!R16))</f>
        <v/>
      </c>
      <c r="Q8" s="172" t="str">
        <f>IF($A8="","",IF(Meldeformular!S16="","",Meldeformular!S16))</f>
        <v/>
      </c>
      <c r="R8" s="172" t="str">
        <f>IF($A8="","",IF(Meldeformular!T16="","",Meldeformular!T16))</f>
        <v/>
      </c>
      <c r="S8" s="172" t="str">
        <f>IF($A8="","",IF(Meldeformular!U16="","",Meldeformular!U16))</f>
        <v/>
      </c>
      <c r="T8" s="172" t="str">
        <f>IF($A8="","",IF(Meldeformular!V16="","",Meldeformular!V16))</f>
        <v/>
      </c>
      <c r="U8" s="172" t="str">
        <f>IF($A8="","",IF(Meldeformular!W16="","",Meldeformular!W16))</f>
        <v/>
      </c>
    </row>
    <row r="9" spans="1:21" x14ac:dyDescent="0.25">
      <c r="A9" s="167" t="str">
        <f>IF(Meldeformular!B17="","",Meldeformular!A17)</f>
        <v/>
      </c>
      <c r="B9" s="171" t="str">
        <f>IF($A9="","",Meldeformular!B17)</f>
        <v/>
      </c>
      <c r="C9" s="172" t="str">
        <f>IF($A9="","",Meldeformular!C17)</f>
        <v/>
      </c>
      <c r="D9" s="172" t="str">
        <f>IF($A9="","",'allg. Daten'!$C$6)</f>
        <v/>
      </c>
      <c r="E9" s="172" t="str">
        <f>IF($A9="","",Meldeformular!D17)</f>
        <v/>
      </c>
      <c r="F9" s="173" t="str">
        <f>IF($A9="","",Meldeformular!E17)</f>
        <v/>
      </c>
      <c r="G9" s="172" t="str">
        <f>IF($A9="","",Meldeformular!F17)</f>
        <v/>
      </c>
      <c r="H9" s="172" t="str">
        <f>IF($A9="","",IF(Meldeformular!J17="","",Meldeformular!J17))</f>
        <v/>
      </c>
      <c r="I9" s="172" t="str">
        <f>IF($A9="","",IF(Meldeformular!K17="","",Meldeformular!K17))</f>
        <v/>
      </c>
      <c r="J9" s="172" t="str">
        <f>IF($A9="","",IF(Meldeformular!L17="","",Meldeformular!L17))</f>
        <v/>
      </c>
      <c r="K9" s="172" t="str">
        <f>IF($A9="","",IF(Meldeformular!M17="","",Meldeformular!M17))</f>
        <v/>
      </c>
      <c r="L9" s="172" t="str">
        <f>IF($A9="","",IF(Meldeformular!N17="","",Meldeformular!N17))</f>
        <v/>
      </c>
      <c r="M9" s="172" t="str">
        <f>IF($A9="","",IF(Meldeformular!O17="","",Meldeformular!O17))</f>
        <v/>
      </c>
      <c r="N9" s="172" t="str">
        <f>IF($A9="","",IF(Meldeformular!P17="","",Meldeformular!P17))</f>
        <v/>
      </c>
      <c r="O9" s="172" t="str">
        <f>IF($A9="","",IF(Meldeformular!Q17="","",Meldeformular!Q17))</f>
        <v/>
      </c>
      <c r="P9" s="172" t="str">
        <f>IF($A9="","",IF(Meldeformular!R17="","",Meldeformular!R17))</f>
        <v/>
      </c>
      <c r="Q9" s="172" t="str">
        <f>IF($A9="","",IF(Meldeformular!S17="","",Meldeformular!S17))</f>
        <v/>
      </c>
      <c r="R9" s="172" t="str">
        <f>IF($A9="","",IF(Meldeformular!T17="","",Meldeformular!T17))</f>
        <v/>
      </c>
      <c r="S9" s="172" t="str">
        <f>IF($A9="","",IF(Meldeformular!U17="","",Meldeformular!U17))</f>
        <v/>
      </c>
      <c r="T9" s="172" t="str">
        <f>IF($A9="","",IF(Meldeformular!V17="","",Meldeformular!V17))</f>
        <v/>
      </c>
      <c r="U9" s="172" t="str">
        <f>IF($A9="","",IF(Meldeformular!W17="","",Meldeformular!W17))</f>
        <v/>
      </c>
    </row>
    <row r="10" spans="1:21" x14ac:dyDescent="0.25">
      <c r="A10" s="167" t="str">
        <f>IF(Meldeformular!B18="","",Meldeformular!A18)</f>
        <v/>
      </c>
      <c r="B10" s="171" t="str">
        <f>IF($A10="","",Meldeformular!B18)</f>
        <v/>
      </c>
      <c r="C10" s="172" t="str">
        <f>IF($A10="","",Meldeformular!C18)</f>
        <v/>
      </c>
      <c r="D10" s="172" t="str">
        <f>IF($A10="","",'allg. Daten'!$C$6)</f>
        <v/>
      </c>
      <c r="E10" s="172" t="str">
        <f>IF($A10="","",Meldeformular!D18)</f>
        <v/>
      </c>
      <c r="F10" s="173" t="str">
        <f>IF($A10="","",Meldeformular!E18)</f>
        <v/>
      </c>
      <c r="G10" s="172" t="str">
        <f>IF($A10="","",Meldeformular!F18)</f>
        <v/>
      </c>
      <c r="H10" s="172" t="str">
        <f>IF($A10="","",IF(Meldeformular!J18="","",Meldeformular!J18))</f>
        <v/>
      </c>
      <c r="I10" s="172" t="str">
        <f>IF($A10="","",IF(Meldeformular!K18="","",Meldeformular!K18))</f>
        <v/>
      </c>
      <c r="J10" s="172" t="str">
        <f>IF($A10="","",IF(Meldeformular!L18="","",Meldeformular!L18))</f>
        <v/>
      </c>
      <c r="K10" s="172" t="str">
        <f>IF($A10="","",IF(Meldeformular!M18="","",Meldeformular!M18))</f>
        <v/>
      </c>
      <c r="L10" s="172" t="str">
        <f>IF($A10="","",IF(Meldeformular!N18="","",Meldeformular!N18))</f>
        <v/>
      </c>
      <c r="M10" s="172" t="str">
        <f>IF($A10="","",IF(Meldeformular!O18="","",Meldeformular!O18))</f>
        <v/>
      </c>
      <c r="N10" s="172" t="str">
        <f>IF($A10="","",IF(Meldeformular!P18="","",Meldeformular!P18))</f>
        <v/>
      </c>
      <c r="O10" s="172" t="str">
        <f>IF($A10="","",IF(Meldeformular!Q18="","",Meldeformular!Q18))</f>
        <v/>
      </c>
      <c r="P10" s="172" t="str">
        <f>IF($A10="","",IF(Meldeformular!R18="","",Meldeformular!R18))</f>
        <v/>
      </c>
      <c r="Q10" s="172" t="str">
        <f>IF($A10="","",IF(Meldeformular!S18="","",Meldeformular!S18))</f>
        <v/>
      </c>
      <c r="R10" s="172" t="str">
        <f>IF($A10="","",IF(Meldeformular!T18="","",Meldeformular!T18))</f>
        <v/>
      </c>
      <c r="S10" s="172" t="str">
        <f>IF($A10="","",IF(Meldeformular!U18="","",Meldeformular!U18))</f>
        <v/>
      </c>
      <c r="T10" s="172" t="str">
        <f>IF($A10="","",IF(Meldeformular!V18="","",Meldeformular!V18))</f>
        <v/>
      </c>
      <c r="U10" s="172" t="str">
        <f>IF($A10="","",IF(Meldeformular!W18="","",Meldeformular!W18))</f>
        <v/>
      </c>
    </row>
    <row r="11" spans="1:21" x14ac:dyDescent="0.25">
      <c r="A11" s="167" t="str">
        <f>IF(Meldeformular!B19="","",Meldeformular!A19)</f>
        <v/>
      </c>
      <c r="B11" s="171" t="str">
        <f>IF($A11="","",Meldeformular!B19)</f>
        <v/>
      </c>
      <c r="C11" s="172" t="str">
        <f>IF($A11="","",Meldeformular!C19)</f>
        <v/>
      </c>
      <c r="D11" s="172" t="str">
        <f>IF($A11="","",'allg. Daten'!$C$6)</f>
        <v/>
      </c>
      <c r="E11" s="172" t="str">
        <f>IF($A11="","",Meldeformular!D19)</f>
        <v/>
      </c>
      <c r="F11" s="173" t="str">
        <f>IF($A11="","",Meldeformular!E19)</f>
        <v/>
      </c>
      <c r="G11" s="172" t="str">
        <f>IF($A11="","",Meldeformular!F19)</f>
        <v/>
      </c>
      <c r="H11" s="172" t="str">
        <f>IF($A11="","",IF(Meldeformular!J19="","",Meldeformular!J19))</f>
        <v/>
      </c>
      <c r="I11" s="172" t="str">
        <f>IF($A11="","",IF(Meldeformular!K19="","",Meldeformular!K19))</f>
        <v/>
      </c>
      <c r="J11" s="172" t="str">
        <f>IF($A11="","",IF(Meldeformular!L19="","",Meldeformular!L19))</f>
        <v/>
      </c>
      <c r="K11" s="172" t="str">
        <f>IF($A11="","",IF(Meldeformular!M19="","",Meldeformular!M19))</f>
        <v/>
      </c>
      <c r="L11" s="172" t="str">
        <f>IF($A11="","",IF(Meldeformular!N19="","",Meldeformular!N19))</f>
        <v/>
      </c>
      <c r="M11" s="172" t="str">
        <f>IF($A11="","",IF(Meldeformular!O19="","",Meldeformular!O19))</f>
        <v/>
      </c>
      <c r="N11" s="172" t="str">
        <f>IF($A11="","",IF(Meldeformular!P19="","",Meldeformular!P19))</f>
        <v/>
      </c>
      <c r="O11" s="172" t="str">
        <f>IF($A11="","",IF(Meldeformular!Q19="","",Meldeformular!Q19))</f>
        <v/>
      </c>
      <c r="P11" s="172" t="str">
        <f>IF($A11="","",IF(Meldeformular!R19="","",Meldeformular!R19))</f>
        <v/>
      </c>
      <c r="Q11" s="172" t="str">
        <f>IF($A11="","",IF(Meldeformular!S19="","",Meldeformular!S19))</f>
        <v/>
      </c>
      <c r="R11" s="172" t="str">
        <f>IF($A11="","",IF(Meldeformular!T19="","",Meldeformular!T19))</f>
        <v/>
      </c>
      <c r="S11" s="172" t="str">
        <f>IF($A11="","",IF(Meldeformular!U19="","",Meldeformular!U19))</f>
        <v/>
      </c>
      <c r="T11" s="172" t="str">
        <f>IF($A11="","",IF(Meldeformular!V19="","",Meldeformular!V19))</f>
        <v/>
      </c>
      <c r="U11" s="172" t="str">
        <f>IF($A11="","",IF(Meldeformular!W19="","",Meldeformular!W19))</f>
        <v/>
      </c>
    </row>
    <row r="12" spans="1:21" x14ac:dyDescent="0.25">
      <c r="A12" s="167" t="str">
        <f>IF(Meldeformular!B20="","",Meldeformular!A20)</f>
        <v/>
      </c>
      <c r="B12" s="171" t="str">
        <f>IF($A12="","",Meldeformular!B20)</f>
        <v/>
      </c>
      <c r="C12" s="172" t="str">
        <f>IF($A12="","",Meldeformular!C20)</f>
        <v/>
      </c>
      <c r="D12" s="172" t="str">
        <f>IF($A12="","",'allg. Daten'!$C$6)</f>
        <v/>
      </c>
      <c r="E12" s="172" t="str">
        <f>IF($A12="","",Meldeformular!D20)</f>
        <v/>
      </c>
      <c r="F12" s="173" t="str">
        <f>IF($A12="","",Meldeformular!E20)</f>
        <v/>
      </c>
      <c r="G12" s="172" t="str">
        <f>IF($A12="","",Meldeformular!F20)</f>
        <v/>
      </c>
      <c r="H12" s="172" t="str">
        <f>IF($A12="","",IF(Meldeformular!J20="","",Meldeformular!J20))</f>
        <v/>
      </c>
      <c r="I12" s="172" t="str">
        <f>IF($A12="","",IF(Meldeformular!K20="","",Meldeformular!K20))</f>
        <v/>
      </c>
      <c r="J12" s="172" t="str">
        <f>IF($A12="","",IF(Meldeformular!L20="","",Meldeformular!L20))</f>
        <v/>
      </c>
      <c r="K12" s="172" t="str">
        <f>IF($A12="","",IF(Meldeformular!M20="","",Meldeformular!M20))</f>
        <v/>
      </c>
      <c r="L12" s="172" t="str">
        <f>IF($A12="","",IF(Meldeformular!N20="","",Meldeformular!N20))</f>
        <v/>
      </c>
      <c r="M12" s="172" t="str">
        <f>IF($A12="","",IF(Meldeformular!O20="","",Meldeformular!O20))</f>
        <v/>
      </c>
      <c r="N12" s="172" t="str">
        <f>IF($A12="","",IF(Meldeformular!P20="","",Meldeformular!P20))</f>
        <v/>
      </c>
      <c r="O12" s="172" t="str">
        <f>IF($A12="","",IF(Meldeformular!Q20="","",Meldeformular!Q20))</f>
        <v/>
      </c>
      <c r="P12" s="172" t="str">
        <f>IF($A12="","",IF(Meldeformular!R20="","",Meldeformular!R20))</f>
        <v/>
      </c>
      <c r="Q12" s="172" t="str">
        <f>IF($A12="","",IF(Meldeformular!S20="","",Meldeformular!S20))</f>
        <v/>
      </c>
      <c r="R12" s="172" t="str">
        <f>IF($A12="","",IF(Meldeformular!T20="","",Meldeformular!T20))</f>
        <v/>
      </c>
      <c r="S12" s="172" t="str">
        <f>IF($A12="","",IF(Meldeformular!U20="","",Meldeformular!U20))</f>
        <v/>
      </c>
      <c r="T12" s="172" t="str">
        <f>IF($A12="","",IF(Meldeformular!V20="","",Meldeformular!V20))</f>
        <v/>
      </c>
      <c r="U12" s="172" t="str">
        <f>IF($A12="","",IF(Meldeformular!W20="","",Meldeformular!W20))</f>
        <v/>
      </c>
    </row>
    <row r="13" spans="1:21" x14ac:dyDescent="0.25">
      <c r="A13" s="167" t="str">
        <f>IF(Meldeformular!B21="","",Meldeformular!A21)</f>
        <v/>
      </c>
      <c r="B13" s="171" t="str">
        <f>IF($A13="","",Meldeformular!B21)</f>
        <v/>
      </c>
      <c r="C13" s="172" t="str">
        <f>IF($A13="","",Meldeformular!C21)</f>
        <v/>
      </c>
      <c r="D13" s="172" t="str">
        <f>IF($A13="","",'allg. Daten'!$C$6)</f>
        <v/>
      </c>
      <c r="E13" s="172" t="str">
        <f>IF($A13="","",Meldeformular!D21)</f>
        <v/>
      </c>
      <c r="F13" s="173" t="str">
        <f>IF($A13="","",Meldeformular!E21)</f>
        <v/>
      </c>
      <c r="G13" s="172" t="str">
        <f>IF($A13="","",Meldeformular!F21)</f>
        <v/>
      </c>
      <c r="H13" s="172" t="str">
        <f>IF($A13="","",IF(Meldeformular!J21="","",Meldeformular!J21))</f>
        <v/>
      </c>
      <c r="I13" s="172" t="str">
        <f>IF($A13="","",IF(Meldeformular!K21="","",Meldeformular!K21))</f>
        <v/>
      </c>
      <c r="J13" s="172" t="str">
        <f>IF($A13="","",IF(Meldeformular!L21="","",Meldeformular!L21))</f>
        <v/>
      </c>
      <c r="K13" s="172" t="str">
        <f>IF($A13="","",IF(Meldeformular!M21="","",Meldeformular!M21))</f>
        <v/>
      </c>
      <c r="L13" s="172" t="str">
        <f>IF($A13="","",IF(Meldeformular!N21="","",Meldeformular!N21))</f>
        <v/>
      </c>
      <c r="M13" s="172" t="str">
        <f>IF($A13="","",IF(Meldeformular!O21="","",Meldeformular!O21))</f>
        <v/>
      </c>
      <c r="N13" s="172" t="str">
        <f>IF($A13="","",IF(Meldeformular!P21="","",Meldeformular!P21))</f>
        <v/>
      </c>
      <c r="O13" s="172" t="str">
        <f>IF($A13="","",IF(Meldeformular!Q21="","",Meldeformular!Q21))</f>
        <v/>
      </c>
      <c r="P13" s="172" t="str">
        <f>IF($A13="","",IF(Meldeformular!R21="","",Meldeformular!R21))</f>
        <v/>
      </c>
      <c r="Q13" s="172" t="str">
        <f>IF($A13="","",IF(Meldeformular!S21="","",Meldeformular!S21))</f>
        <v/>
      </c>
      <c r="R13" s="172" t="str">
        <f>IF($A13="","",IF(Meldeformular!T21="","",Meldeformular!T21))</f>
        <v/>
      </c>
      <c r="S13" s="172" t="str">
        <f>IF($A13="","",IF(Meldeformular!U21="","",Meldeformular!U21))</f>
        <v/>
      </c>
      <c r="T13" s="172" t="str">
        <f>IF($A13="","",IF(Meldeformular!V21="","",Meldeformular!V21))</f>
        <v/>
      </c>
      <c r="U13" s="172" t="str">
        <f>IF($A13="","",IF(Meldeformular!W21="","",Meldeformular!W21))</f>
        <v/>
      </c>
    </row>
    <row r="14" spans="1:21" x14ac:dyDescent="0.25">
      <c r="A14" s="167" t="str">
        <f>IF(Meldeformular!B22="","",Meldeformular!A22)</f>
        <v/>
      </c>
      <c r="B14" s="171" t="str">
        <f>IF($A14="","",Meldeformular!B22)</f>
        <v/>
      </c>
      <c r="C14" s="172" t="str">
        <f>IF($A14="","",Meldeformular!C22)</f>
        <v/>
      </c>
      <c r="D14" s="172" t="str">
        <f>IF($A14="","",'allg. Daten'!$C$6)</f>
        <v/>
      </c>
      <c r="E14" s="172" t="str">
        <f>IF($A14="","",Meldeformular!D22)</f>
        <v/>
      </c>
      <c r="F14" s="173" t="str">
        <f>IF($A14="","",Meldeformular!E22)</f>
        <v/>
      </c>
      <c r="G14" s="172" t="str">
        <f>IF($A14="","",Meldeformular!F22)</f>
        <v/>
      </c>
      <c r="H14" s="172" t="str">
        <f>IF($A14="","",IF(Meldeformular!J22="","",Meldeformular!J22))</f>
        <v/>
      </c>
      <c r="I14" s="172" t="str">
        <f>IF($A14="","",IF(Meldeformular!K22="","",Meldeformular!K22))</f>
        <v/>
      </c>
      <c r="J14" s="172" t="str">
        <f>IF($A14="","",IF(Meldeformular!L22="","",Meldeformular!L22))</f>
        <v/>
      </c>
      <c r="K14" s="172" t="str">
        <f>IF($A14="","",IF(Meldeformular!M22="","",Meldeformular!M22))</f>
        <v/>
      </c>
      <c r="L14" s="172" t="str">
        <f>IF($A14="","",IF(Meldeformular!N22="","",Meldeformular!N22))</f>
        <v/>
      </c>
      <c r="M14" s="172" t="str">
        <f>IF($A14="","",IF(Meldeformular!O22="","",Meldeformular!O22))</f>
        <v/>
      </c>
      <c r="N14" s="172" t="str">
        <f>IF($A14="","",IF(Meldeformular!P22="","",Meldeformular!P22))</f>
        <v/>
      </c>
      <c r="O14" s="172" t="str">
        <f>IF($A14="","",IF(Meldeformular!Q22="","",Meldeformular!Q22))</f>
        <v/>
      </c>
      <c r="P14" s="172" t="str">
        <f>IF($A14="","",IF(Meldeformular!R22="","",Meldeformular!R22))</f>
        <v/>
      </c>
      <c r="Q14" s="172" t="str">
        <f>IF($A14="","",IF(Meldeformular!S22="","",Meldeformular!S22))</f>
        <v/>
      </c>
      <c r="R14" s="172" t="str">
        <f>IF($A14="","",IF(Meldeformular!T22="","",Meldeformular!T22))</f>
        <v/>
      </c>
      <c r="S14" s="172" t="str">
        <f>IF($A14="","",IF(Meldeformular!U22="","",Meldeformular!U22))</f>
        <v/>
      </c>
      <c r="T14" s="172" t="str">
        <f>IF($A14="","",IF(Meldeformular!V22="","",Meldeformular!V22))</f>
        <v/>
      </c>
      <c r="U14" s="172" t="str">
        <f>IF($A14="","",IF(Meldeformular!W22="","",Meldeformular!W22))</f>
        <v/>
      </c>
    </row>
    <row r="15" spans="1:21" x14ac:dyDescent="0.25">
      <c r="A15" s="167" t="str">
        <f>IF(Meldeformular!B23="","",Meldeformular!A23)</f>
        <v/>
      </c>
      <c r="B15" s="171" t="str">
        <f>IF($A15="","",Meldeformular!B23)</f>
        <v/>
      </c>
      <c r="C15" s="172" t="str">
        <f>IF($A15="","",Meldeformular!C23)</f>
        <v/>
      </c>
      <c r="D15" s="172" t="str">
        <f>IF($A15="","",'allg. Daten'!$C$6)</f>
        <v/>
      </c>
      <c r="E15" s="172" t="str">
        <f>IF($A15="","",Meldeformular!D23)</f>
        <v/>
      </c>
      <c r="F15" s="173" t="str">
        <f>IF($A15="","",Meldeformular!E23)</f>
        <v/>
      </c>
      <c r="G15" s="172" t="str">
        <f>IF($A15="","",Meldeformular!F23)</f>
        <v/>
      </c>
      <c r="H15" s="172" t="str">
        <f>IF($A15="","",IF(Meldeformular!J23="","",Meldeformular!J23))</f>
        <v/>
      </c>
      <c r="I15" s="172" t="str">
        <f>IF($A15="","",IF(Meldeformular!K23="","",Meldeformular!K23))</f>
        <v/>
      </c>
      <c r="J15" s="172" t="str">
        <f>IF($A15="","",IF(Meldeformular!L23="","",Meldeformular!L23))</f>
        <v/>
      </c>
      <c r="K15" s="172" t="str">
        <f>IF($A15="","",IF(Meldeformular!M23="","",Meldeformular!M23))</f>
        <v/>
      </c>
      <c r="L15" s="172" t="str">
        <f>IF($A15="","",IF(Meldeformular!N23="","",Meldeformular!N23))</f>
        <v/>
      </c>
      <c r="M15" s="172" t="str">
        <f>IF($A15="","",IF(Meldeformular!O23="","",Meldeformular!O23))</f>
        <v/>
      </c>
      <c r="N15" s="172" t="str">
        <f>IF($A15="","",IF(Meldeformular!P23="","",Meldeformular!P23))</f>
        <v/>
      </c>
      <c r="O15" s="172" t="str">
        <f>IF($A15="","",IF(Meldeformular!Q23="","",Meldeformular!Q23))</f>
        <v/>
      </c>
      <c r="P15" s="172" t="str">
        <f>IF($A15="","",IF(Meldeformular!R23="","",Meldeformular!R23))</f>
        <v/>
      </c>
      <c r="Q15" s="172" t="str">
        <f>IF($A15="","",IF(Meldeformular!S23="","",Meldeformular!S23))</f>
        <v/>
      </c>
      <c r="R15" s="172" t="str">
        <f>IF($A15="","",IF(Meldeformular!T23="","",Meldeformular!T23))</f>
        <v/>
      </c>
      <c r="S15" s="172" t="str">
        <f>IF($A15="","",IF(Meldeformular!U23="","",Meldeformular!U23))</f>
        <v/>
      </c>
      <c r="T15" s="172" t="str">
        <f>IF($A15="","",IF(Meldeformular!V23="","",Meldeformular!V23))</f>
        <v/>
      </c>
      <c r="U15" s="172" t="str">
        <f>IF($A15="","",IF(Meldeformular!W23="","",Meldeformular!W23))</f>
        <v/>
      </c>
    </row>
    <row r="16" spans="1:21" x14ac:dyDescent="0.25">
      <c r="A16" s="167" t="str">
        <f>IF(Meldeformular!B24="","",Meldeformular!A24)</f>
        <v/>
      </c>
      <c r="B16" s="171" t="str">
        <f>IF($A16="","",Meldeformular!B24)</f>
        <v/>
      </c>
      <c r="C16" s="172" t="str">
        <f>IF($A16="","",Meldeformular!C24)</f>
        <v/>
      </c>
      <c r="D16" s="172" t="str">
        <f>IF($A16="","",'allg. Daten'!$C$6)</f>
        <v/>
      </c>
      <c r="E16" s="172" t="str">
        <f>IF($A16="","",Meldeformular!D24)</f>
        <v/>
      </c>
      <c r="F16" s="173" t="str">
        <f>IF($A16="","",Meldeformular!E24)</f>
        <v/>
      </c>
      <c r="G16" s="172" t="str">
        <f>IF($A16="","",Meldeformular!F24)</f>
        <v/>
      </c>
      <c r="H16" s="172" t="str">
        <f>IF($A16="","",IF(Meldeformular!J24="","",Meldeformular!J24))</f>
        <v/>
      </c>
      <c r="I16" s="172" t="str">
        <f>IF($A16="","",IF(Meldeformular!K24="","",Meldeformular!K24))</f>
        <v/>
      </c>
      <c r="J16" s="172" t="str">
        <f>IF($A16="","",IF(Meldeformular!L24="","",Meldeformular!L24))</f>
        <v/>
      </c>
      <c r="K16" s="172" t="str">
        <f>IF($A16="","",IF(Meldeformular!M24="","",Meldeformular!M24))</f>
        <v/>
      </c>
      <c r="L16" s="172" t="str">
        <f>IF($A16="","",IF(Meldeformular!N24="","",Meldeformular!N24))</f>
        <v/>
      </c>
      <c r="M16" s="172" t="str">
        <f>IF($A16="","",IF(Meldeformular!O24="","",Meldeformular!O24))</f>
        <v/>
      </c>
      <c r="N16" s="172" t="str">
        <f>IF($A16="","",IF(Meldeformular!P24="","",Meldeformular!P24))</f>
        <v/>
      </c>
      <c r="O16" s="172" t="str">
        <f>IF($A16="","",IF(Meldeformular!Q24="","",Meldeformular!Q24))</f>
        <v/>
      </c>
      <c r="P16" s="172" t="str">
        <f>IF($A16="","",IF(Meldeformular!R24="","",Meldeformular!R24))</f>
        <v/>
      </c>
      <c r="Q16" s="172" t="str">
        <f>IF($A16="","",IF(Meldeformular!S24="","",Meldeformular!S24))</f>
        <v/>
      </c>
      <c r="R16" s="172" t="str">
        <f>IF($A16="","",IF(Meldeformular!T24="","",Meldeformular!T24))</f>
        <v/>
      </c>
      <c r="S16" s="172" t="str">
        <f>IF($A16="","",IF(Meldeformular!U24="","",Meldeformular!U24))</f>
        <v/>
      </c>
      <c r="T16" s="172" t="str">
        <f>IF($A16="","",IF(Meldeformular!V24="","",Meldeformular!V24))</f>
        <v/>
      </c>
      <c r="U16" s="172" t="str">
        <f>IF($A16="","",IF(Meldeformular!W24="","",Meldeformular!W24))</f>
        <v/>
      </c>
    </row>
    <row r="17" spans="1:21" x14ac:dyDescent="0.25">
      <c r="A17" s="167" t="str">
        <f>IF(Meldeformular!B25="","",Meldeformular!A25)</f>
        <v/>
      </c>
      <c r="B17" s="171" t="str">
        <f>IF($A17="","",Meldeformular!B25)</f>
        <v/>
      </c>
      <c r="C17" s="172" t="str">
        <f>IF($A17="","",Meldeformular!C25)</f>
        <v/>
      </c>
      <c r="D17" s="172" t="str">
        <f>IF($A17="","",'allg. Daten'!$C$6)</f>
        <v/>
      </c>
      <c r="E17" s="172" t="str">
        <f>IF($A17="","",Meldeformular!D25)</f>
        <v/>
      </c>
      <c r="F17" s="173" t="str">
        <f>IF($A17="","",Meldeformular!E25)</f>
        <v/>
      </c>
      <c r="G17" s="172" t="str">
        <f>IF($A17="","",Meldeformular!F25)</f>
        <v/>
      </c>
      <c r="H17" s="172" t="str">
        <f>IF($A17="","",IF(Meldeformular!J25="","",Meldeformular!J25))</f>
        <v/>
      </c>
      <c r="I17" s="172" t="str">
        <f>IF($A17="","",IF(Meldeformular!K25="","",Meldeformular!K25))</f>
        <v/>
      </c>
      <c r="J17" s="172" t="str">
        <f>IF($A17="","",IF(Meldeformular!L25="","",Meldeformular!L25))</f>
        <v/>
      </c>
      <c r="K17" s="172" t="str">
        <f>IF($A17="","",IF(Meldeformular!M25="","",Meldeformular!M25))</f>
        <v/>
      </c>
      <c r="L17" s="172" t="str">
        <f>IF($A17="","",IF(Meldeformular!N25="","",Meldeformular!N25))</f>
        <v/>
      </c>
      <c r="M17" s="172" t="str">
        <f>IF($A17="","",IF(Meldeformular!O25="","",Meldeformular!O25))</f>
        <v/>
      </c>
      <c r="N17" s="172" t="str">
        <f>IF($A17="","",IF(Meldeformular!P25="","",Meldeformular!P25))</f>
        <v/>
      </c>
      <c r="O17" s="172" t="str">
        <f>IF($A17="","",IF(Meldeformular!Q25="","",Meldeformular!Q25))</f>
        <v/>
      </c>
      <c r="P17" s="172" t="str">
        <f>IF($A17="","",IF(Meldeformular!R25="","",Meldeformular!R25))</f>
        <v/>
      </c>
      <c r="Q17" s="172" t="str">
        <f>IF($A17="","",IF(Meldeformular!S25="","",Meldeformular!S25))</f>
        <v/>
      </c>
      <c r="R17" s="172" t="str">
        <f>IF($A17="","",IF(Meldeformular!T25="","",Meldeformular!T25))</f>
        <v/>
      </c>
      <c r="S17" s="172" t="str">
        <f>IF($A17="","",IF(Meldeformular!U25="","",Meldeformular!U25))</f>
        <v/>
      </c>
      <c r="T17" s="172" t="str">
        <f>IF($A17="","",IF(Meldeformular!V25="","",Meldeformular!V25))</f>
        <v/>
      </c>
      <c r="U17" s="172" t="str">
        <f>IF($A17="","",IF(Meldeformular!W25="","",Meldeformular!W25))</f>
        <v/>
      </c>
    </row>
    <row r="18" spans="1:21" x14ac:dyDescent="0.25">
      <c r="A18" s="167" t="str">
        <f>IF(Meldeformular!B26="","",Meldeformular!A26)</f>
        <v/>
      </c>
      <c r="B18" s="171" t="str">
        <f>IF($A18="","",Meldeformular!B26)</f>
        <v/>
      </c>
      <c r="C18" s="172" t="str">
        <f>IF($A18="","",Meldeformular!C26)</f>
        <v/>
      </c>
      <c r="D18" s="172" t="str">
        <f>IF($A18="","",'allg. Daten'!$C$6)</f>
        <v/>
      </c>
      <c r="E18" s="172" t="str">
        <f>IF($A18="","",Meldeformular!D26)</f>
        <v/>
      </c>
      <c r="F18" s="173" t="str">
        <f>IF($A18="","",Meldeformular!E26)</f>
        <v/>
      </c>
      <c r="G18" s="172" t="str">
        <f>IF($A18="","",Meldeformular!F26)</f>
        <v/>
      </c>
      <c r="H18" s="172" t="str">
        <f>IF($A18="","",IF(Meldeformular!J26="","",Meldeformular!J26))</f>
        <v/>
      </c>
      <c r="I18" s="172" t="str">
        <f>IF($A18="","",IF(Meldeformular!K26="","",Meldeformular!K26))</f>
        <v/>
      </c>
      <c r="J18" s="172" t="str">
        <f>IF($A18="","",IF(Meldeformular!L26="","",Meldeformular!L26))</f>
        <v/>
      </c>
      <c r="K18" s="172" t="str">
        <f>IF($A18="","",IF(Meldeformular!M26="","",Meldeformular!M26))</f>
        <v/>
      </c>
      <c r="L18" s="172" t="str">
        <f>IF($A18="","",IF(Meldeformular!N26="","",Meldeformular!N26))</f>
        <v/>
      </c>
      <c r="M18" s="172" t="str">
        <f>IF($A18="","",IF(Meldeformular!O26="","",Meldeformular!O26))</f>
        <v/>
      </c>
      <c r="N18" s="172" t="str">
        <f>IF($A18="","",IF(Meldeformular!P26="","",Meldeformular!P26))</f>
        <v/>
      </c>
      <c r="O18" s="172" t="str">
        <f>IF($A18="","",IF(Meldeformular!Q26="","",Meldeformular!Q26))</f>
        <v/>
      </c>
      <c r="P18" s="172" t="str">
        <f>IF($A18="","",IF(Meldeformular!R26="","",Meldeformular!R26))</f>
        <v/>
      </c>
      <c r="Q18" s="172" t="str">
        <f>IF($A18="","",IF(Meldeformular!S26="","",Meldeformular!S26))</f>
        <v/>
      </c>
      <c r="R18" s="172" t="str">
        <f>IF($A18="","",IF(Meldeformular!T26="","",Meldeformular!T26))</f>
        <v/>
      </c>
      <c r="S18" s="172" t="str">
        <f>IF($A18="","",IF(Meldeformular!U26="","",Meldeformular!U26))</f>
        <v/>
      </c>
      <c r="T18" s="172" t="str">
        <f>IF($A18="","",IF(Meldeformular!V26="","",Meldeformular!V26))</f>
        <v/>
      </c>
      <c r="U18" s="172" t="str">
        <f>IF($A18="","",IF(Meldeformular!W26="","",Meldeformular!W26))</f>
        <v/>
      </c>
    </row>
    <row r="19" spans="1:21" x14ac:dyDescent="0.25">
      <c r="A19" s="167" t="str">
        <f>IF(Meldeformular!B27="","",Meldeformular!A27)</f>
        <v/>
      </c>
      <c r="B19" s="171" t="str">
        <f>IF($A19="","",Meldeformular!B27)</f>
        <v/>
      </c>
      <c r="C19" s="172" t="str">
        <f>IF($A19="","",Meldeformular!C27)</f>
        <v/>
      </c>
      <c r="D19" s="172" t="str">
        <f>IF($A19="","",'allg. Daten'!$C$6)</f>
        <v/>
      </c>
      <c r="E19" s="172" t="str">
        <f>IF($A19="","",Meldeformular!D27)</f>
        <v/>
      </c>
      <c r="F19" s="173" t="str">
        <f>IF($A19="","",Meldeformular!E27)</f>
        <v/>
      </c>
      <c r="G19" s="172" t="str">
        <f>IF($A19="","",Meldeformular!F27)</f>
        <v/>
      </c>
      <c r="H19" s="172" t="str">
        <f>IF($A19="","",IF(Meldeformular!J27="","",Meldeformular!J27))</f>
        <v/>
      </c>
      <c r="I19" s="172" t="str">
        <f>IF($A19="","",IF(Meldeformular!K27="","",Meldeformular!K27))</f>
        <v/>
      </c>
      <c r="J19" s="172" t="str">
        <f>IF($A19="","",IF(Meldeformular!L27="","",Meldeformular!L27))</f>
        <v/>
      </c>
      <c r="K19" s="172" t="str">
        <f>IF($A19="","",IF(Meldeformular!M27="","",Meldeformular!M27))</f>
        <v/>
      </c>
      <c r="L19" s="172" t="str">
        <f>IF($A19="","",IF(Meldeformular!N27="","",Meldeformular!N27))</f>
        <v/>
      </c>
      <c r="M19" s="172" t="str">
        <f>IF($A19="","",IF(Meldeformular!O27="","",Meldeformular!O27))</f>
        <v/>
      </c>
      <c r="N19" s="172" t="str">
        <f>IF($A19="","",IF(Meldeformular!P27="","",Meldeformular!P27))</f>
        <v/>
      </c>
      <c r="O19" s="172" t="str">
        <f>IF($A19="","",IF(Meldeformular!Q27="","",Meldeformular!Q27))</f>
        <v/>
      </c>
      <c r="P19" s="172" t="str">
        <f>IF($A19="","",IF(Meldeformular!R27="","",Meldeformular!R27))</f>
        <v/>
      </c>
      <c r="Q19" s="172" t="str">
        <f>IF($A19="","",IF(Meldeformular!S27="","",Meldeformular!S27))</f>
        <v/>
      </c>
      <c r="R19" s="172" t="str">
        <f>IF($A19="","",IF(Meldeformular!T27="","",Meldeformular!T27))</f>
        <v/>
      </c>
      <c r="S19" s="172" t="str">
        <f>IF($A19="","",IF(Meldeformular!U27="","",Meldeformular!U27))</f>
        <v/>
      </c>
      <c r="T19" s="172" t="str">
        <f>IF($A19="","",IF(Meldeformular!V27="","",Meldeformular!V27))</f>
        <v/>
      </c>
      <c r="U19" s="172" t="str">
        <f>IF($A19="","",IF(Meldeformular!W27="","",Meldeformular!W27))</f>
        <v/>
      </c>
    </row>
    <row r="20" spans="1:21" x14ac:dyDescent="0.25">
      <c r="A20" s="167" t="str">
        <f>IF(Meldeformular!B28="","",Meldeformular!A28)</f>
        <v/>
      </c>
      <c r="B20" s="171" t="str">
        <f>IF($A20="","",Meldeformular!B28)</f>
        <v/>
      </c>
      <c r="C20" s="172" t="str">
        <f>IF($A20="","",Meldeformular!C28)</f>
        <v/>
      </c>
      <c r="D20" s="172" t="str">
        <f>IF($A20="","",'allg. Daten'!$C$6)</f>
        <v/>
      </c>
      <c r="E20" s="172" t="str">
        <f>IF($A20="","",Meldeformular!D28)</f>
        <v/>
      </c>
      <c r="F20" s="173" t="str">
        <f>IF($A20="","",Meldeformular!E28)</f>
        <v/>
      </c>
      <c r="G20" s="172" t="str">
        <f>IF($A20="","",Meldeformular!F28)</f>
        <v/>
      </c>
      <c r="H20" s="172" t="str">
        <f>IF($A20="","",IF(Meldeformular!J28="","",Meldeformular!J28))</f>
        <v/>
      </c>
      <c r="I20" s="172" t="str">
        <f>IF($A20="","",IF(Meldeformular!K28="","",Meldeformular!K28))</f>
        <v/>
      </c>
      <c r="J20" s="172" t="str">
        <f>IF($A20="","",IF(Meldeformular!L28="","",Meldeformular!L28))</f>
        <v/>
      </c>
      <c r="K20" s="172" t="str">
        <f>IF($A20="","",IF(Meldeformular!M28="","",Meldeformular!M28))</f>
        <v/>
      </c>
      <c r="L20" s="172" t="str">
        <f>IF($A20="","",IF(Meldeformular!N28="","",Meldeformular!N28))</f>
        <v/>
      </c>
      <c r="M20" s="172" t="str">
        <f>IF($A20="","",IF(Meldeformular!O28="","",Meldeformular!O28))</f>
        <v/>
      </c>
      <c r="N20" s="172" t="str">
        <f>IF($A20="","",IF(Meldeformular!P28="","",Meldeformular!P28))</f>
        <v/>
      </c>
      <c r="O20" s="172" t="str">
        <f>IF($A20="","",IF(Meldeformular!Q28="","",Meldeformular!Q28))</f>
        <v/>
      </c>
      <c r="P20" s="172" t="str">
        <f>IF($A20="","",IF(Meldeformular!R28="","",Meldeformular!R28))</f>
        <v/>
      </c>
      <c r="Q20" s="172" t="str">
        <f>IF($A20="","",IF(Meldeformular!S28="","",Meldeformular!S28))</f>
        <v/>
      </c>
      <c r="R20" s="172" t="str">
        <f>IF($A20="","",IF(Meldeformular!T28="","",Meldeformular!T28))</f>
        <v/>
      </c>
      <c r="S20" s="172" t="str">
        <f>IF($A20="","",IF(Meldeformular!U28="","",Meldeformular!U28))</f>
        <v/>
      </c>
      <c r="T20" s="172" t="str">
        <f>IF($A20="","",IF(Meldeformular!V28="","",Meldeformular!V28))</f>
        <v/>
      </c>
      <c r="U20" s="172" t="str">
        <f>IF($A20="","",IF(Meldeformular!W28="","",Meldeformular!W28))</f>
        <v/>
      </c>
    </row>
    <row r="21" spans="1:21" x14ac:dyDescent="0.25">
      <c r="A21" s="167" t="str">
        <f>IF(Meldeformular!B29="","",Meldeformular!A29)</f>
        <v/>
      </c>
      <c r="B21" s="171" t="str">
        <f>IF($A21="","",Meldeformular!B29)</f>
        <v/>
      </c>
      <c r="C21" s="172" t="str">
        <f>IF($A21="","",Meldeformular!C29)</f>
        <v/>
      </c>
      <c r="D21" s="172" t="str">
        <f>IF($A21="","",'allg. Daten'!$C$6)</f>
        <v/>
      </c>
      <c r="E21" s="172" t="str">
        <f>IF($A21="","",Meldeformular!D29)</f>
        <v/>
      </c>
      <c r="F21" s="173" t="str">
        <f>IF($A21="","",Meldeformular!E29)</f>
        <v/>
      </c>
      <c r="G21" s="172" t="str">
        <f>IF($A21="","",Meldeformular!F29)</f>
        <v/>
      </c>
      <c r="H21" s="172" t="str">
        <f>IF($A21="","",IF(Meldeformular!J29="","",Meldeformular!J29))</f>
        <v/>
      </c>
      <c r="I21" s="172" t="str">
        <f>IF($A21="","",IF(Meldeformular!K29="","",Meldeformular!K29))</f>
        <v/>
      </c>
      <c r="J21" s="172" t="str">
        <f>IF($A21="","",IF(Meldeformular!L29="","",Meldeformular!L29))</f>
        <v/>
      </c>
      <c r="K21" s="172" t="str">
        <f>IF($A21="","",IF(Meldeformular!M29="","",Meldeformular!M29))</f>
        <v/>
      </c>
      <c r="L21" s="172" t="str">
        <f>IF($A21="","",IF(Meldeformular!N29="","",Meldeformular!N29))</f>
        <v/>
      </c>
      <c r="M21" s="172" t="str">
        <f>IF($A21="","",IF(Meldeformular!O29="","",Meldeformular!O29))</f>
        <v/>
      </c>
      <c r="N21" s="172" t="str">
        <f>IF($A21="","",IF(Meldeformular!P29="","",Meldeformular!P29))</f>
        <v/>
      </c>
      <c r="O21" s="172" t="str">
        <f>IF($A21="","",IF(Meldeformular!Q29="","",Meldeformular!Q29))</f>
        <v/>
      </c>
      <c r="P21" s="172" t="str">
        <f>IF($A21="","",IF(Meldeformular!R29="","",Meldeformular!R29))</f>
        <v/>
      </c>
      <c r="Q21" s="172" t="str">
        <f>IF($A21="","",IF(Meldeformular!S29="","",Meldeformular!S29))</f>
        <v/>
      </c>
      <c r="R21" s="172" t="str">
        <f>IF($A21="","",IF(Meldeformular!T29="","",Meldeformular!T29))</f>
        <v/>
      </c>
      <c r="S21" s="172" t="str">
        <f>IF($A21="","",IF(Meldeformular!U29="","",Meldeformular!U29))</f>
        <v/>
      </c>
      <c r="T21" s="172" t="str">
        <f>IF($A21="","",IF(Meldeformular!V29="","",Meldeformular!V29))</f>
        <v/>
      </c>
      <c r="U21" s="172" t="str">
        <f>IF($A21="","",IF(Meldeformular!W29="","",Meldeformular!W29))</f>
        <v/>
      </c>
    </row>
    <row r="22" spans="1:21" x14ac:dyDescent="0.25">
      <c r="A22" s="167" t="str">
        <f>IF(Meldeformular!B30="","",Meldeformular!A30)</f>
        <v/>
      </c>
      <c r="B22" s="171" t="str">
        <f>IF($A22="","",Meldeformular!B30)</f>
        <v/>
      </c>
      <c r="C22" s="172" t="str">
        <f>IF($A22="","",Meldeformular!C30)</f>
        <v/>
      </c>
      <c r="D22" s="172" t="str">
        <f>IF($A22="","",'allg. Daten'!$C$6)</f>
        <v/>
      </c>
      <c r="E22" s="172" t="str">
        <f>IF($A22="","",Meldeformular!D30)</f>
        <v/>
      </c>
      <c r="F22" s="173" t="str">
        <f>IF($A22="","",Meldeformular!E30)</f>
        <v/>
      </c>
      <c r="G22" s="172" t="str">
        <f>IF($A22="","",Meldeformular!F30)</f>
        <v/>
      </c>
      <c r="H22" s="172" t="str">
        <f>IF($A22="","",IF(Meldeformular!J30="","",Meldeformular!J30))</f>
        <v/>
      </c>
      <c r="I22" s="172" t="str">
        <f>IF($A22="","",IF(Meldeformular!K30="","",Meldeformular!K30))</f>
        <v/>
      </c>
      <c r="J22" s="172" t="str">
        <f>IF($A22="","",IF(Meldeformular!L30="","",Meldeformular!L30))</f>
        <v/>
      </c>
      <c r="K22" s="172" t="str">
        <f>IF($A22="","",IF(Meldeformular!M30="","",Meldeformular!M30))</f>
        <v/>
      </c>
      <c r="L22" s="172" t="str">
        <f>IF($A22="","",IF(Meldeformular!N30="","",Meldeformular!N30))</f>
        <v/>
      </c>
      <c r="M22" s="172" t="str">
        <f>IF($A22="","",IF(Meldeformular!O30="","",Meldeformular!O30))</f>
        <v/>
      </c>
      <c r="N22" s="172" t="str">
        <f>IF($A22="","",IF(Meldeformular!P30="","",Meldeformular!P30))</f>
        <v/>
      </c>
      <c r="O22" s="172" t="str">
        <f>IF($A22="","",IF(Meldeformular!Q30="","",Meldeformular!Q30))</f>
        <v/>
      </c>
      <c r="P22" s="172" t="str">
        <f>IF($A22="","",IF(Meldeformular!R30="","",Meldeformular!R30))</f>
        <v/>
      </c>
      <c r="Q22" s="172" t="str">
        <f>IF($A22="","",IF(Meldeformular!S30="","",Meldeformular!S30))</f>
        <v/>
      </c>
      <c r="R22" s="172" t="str">
        <f>IF($A22="","",IF(Meldeformular!T30="","",Meldeformular!T30))</f>
        <v/>
      </c>
      <c r="S22" s="172" t="str">
        <f>IF($A22="","",IF(Meldeformular!U30="","",Meldeformular!U30))</f>
        <v/>
      </c>
      <c r="T22" s="172" t="str">
        <f>IF($A22="","",IF(Meldeformular!V30="","",Meldeformular!V30))</f>
        <v/>
      </c>
      <c r="U22" s="172" t="str">
        <f>IF($A22="","",IF(Meldeformular!W30="","",Meldeformular!W30))</f>
        <v/>
      </c>
    </row>
    <row r="23" spans="1:21" x14ac:dyDescent="0.25">
      <c r="A23" s="167" t="str">
        <f>IF(Meldeformular!B31="","",Meldeformular!A31)</f>
        <v/>
      </c>
      <c r="B23" s="171" t="str">
        <f>IF($A23="","",Meldeformular!B31)</f>
        <v/>
      </c>
      <c r="C23" s="172" t="str">
        <f>IF($A23="","",Meldeformular!C31)</f>
        <v/>
      </c>
      <c r="D23" s="172" t="str">
        <f>IF($A23="","",'allg. Daten'!$C$6)</f>
        <v/>
      </c>
      <c r="E23" s="172" t="str">
        <f>IF($A23="","",Meldeformular!D31)</f>
        <v/>
      </c>
      <c r="F23" s="173" t="str">
        <f>IF($A23="","",Meldeformular!E31)</f>
        <v/>
      </c>
      <c r="G23" s="172" t="str">
        <f>IF($A23="","",Meldeformular!F31)</f>
        <v/>
      </c>
      <c r="H23" s="172" t="str">
        <f>IF($A23="","",IF(Meldeformular!J31="","",Meldeformular!J31))</f>
        <v/>
      </c>
      <c r="I23" s="172" t="str">
        <f>IF($A23="","",IF(Meldeformular!K31="","",Meldeformular!K31))</f>
        <v/>
      </c>
      <c r="J23" s="172" t="str">
        <f>IF($A23="","",IF(Meldeformular!L31="","",Meldeformular!L31))</f>
        <v/>
      </c>
      <c r="K23" s="172" t="str">
        <f>IF($A23="","",IF(Meldeformular!M31="","",Meldeformular!M31))</f>
        <v/>
      </c>
      <c r="L23" s="172" t="str">
        <f>IF($A23="","",IF(Meldeformular!N31="","",Meldeformular!N31))</f>
        <v/>
      </c>
      <c r="M23" s="172" t="str">
        <f>IF($A23="","",IF(Meldeformular!O31="","",Meldeformular!O31))</f>
        <v/>
      </c>
      <c r="N23" s="172" t="str">
        <f>IF($A23="","",IF(Meldeformular!P31="","",Meldeformular!P31))</f>
        <v/>
      </c>
      <c r="O23" s="172" t="str">
        <f>IF($A23="","",IF(Meldeformular!Q31="","",Meldeformular!Q31))</f>
        <v/>
      </c>
      <c r="P23" s="172" t="str">
        <f>IF($A23="","",IF(Meldeformular!R31="","",Meldeformular!R31))</f>
        <v/>
      </c>
      <c r="Q23" s="172" t="str">
        <f>IF($A23="","",IF(Meldeformular!S31="","",Meldeformular!S31))</f>
        <v/>
      </c>
      <c r="R23" s="172" t="str">
        <f>IF($A23="","",IF(Meldeformular!T31="","",Meldeformular!T31))</f>
        <v/>
      </c>
      <c r="S23" s="172" t="str">
        <f>IF($A23="","",IF(Meldeformular!U31="","",Meldeformular!U31))</f>
        <v/>
      </c>
      <c r="T23" s="172" t="str">
        <f>IF($A23="","",IF(Meldeformular!V31="","",Meldeformular!V31))</f>
        <v/>
      </c>
      <c r="U23" s="172" t="str">
        <f>IF($A23="","",IF(Meldeformular!W31="","",Meldeformular!W31))</f>
        <v/>
      </c>
    </row>
    <row r="24" spans="1:21" x14ac:dyDescent="0.25">
      <c r="A24" s="167" t="str">
        <f>IF(Meldeformular!B32="","",Meldeformular!A32)</f>
        <v/>
      </c>
      <c r="B24" s="171" t="str">
        <f>IF($A24="","",Meldeformular!B32)</f>
        <v/>
      </c>
      <c r="C24" s="172" t="str">
        <f>IF($A24="","",Meldeformular!C32)</f>
        <v/>
      </c>
      <c r="D24" s="172" t="str">
        <f>IF($A24="","",'allg. Daten'!$C$6)</f>
        <v/>
      </c>
      <c r="E24" s="172" t="str">
        <f>IF($A24="","",Meldeformular!D32)</f>
        <v/>
      </c>
      <c r="F24" s="173" t="str">
        <f>IF($A24="","",Meldeformular!E32)</f>
        <v/>
      </c>
      <c r="G24" s="172" t="str">
        <f>IF($A24="","",Meldeformular!F32)</f>
        <v/>
      </c>
      <c r="H24" s="172" t="str">
        <f>IF($A24="","",IF(Meldeformular!J32="","",Meldeformular!J32))</f>
        <v/>
      </c>
      <c r="I24" s="172" t="str">
        <f>IF($A24="","",IF(Meldeformular!K32="","",Meldeformular!K32))</f>
        <v/>
      </c>
      <c r="J24" s="172" t="str">
        <f>IF($A24="","",IF(Meldeformular!L32="","",Meldeformular!L32))</f>
        <v/>
      </c>
      <c r="K24" s="172" t="str">
        <f>IF($A24="","",IF(Meldeformular!M32="","",Meldeformular!M32))</f>
        <v/>
      </c>
      <c r="L24" s="172" t="str">
        <f>IF($A24="","",IF(Meldeformular!N32="","",Meldeformular!N32))</f>
        <v/>
      </c>
      <c r="M24" s="172" t="str">
        <f>IF($A24="","",IF(Meldeformular!O32="","",Meldeformular!O32))</f>
        <v/>
      </c>
      <c r="N24" s="172" t="str">
        <f>IF($A24="","",IF(Meldeformular!P32="","",Meldeformular!P32))</f>
        <v/>
      </c>
      <c r="O24" s="172" t="str">
        <f>IF($A24="","",IF(Meldeformular!Q32="","",Meldeformular!Q32))</f>
        <v/>
      </c>
      <c r="P24" s="172" t="str">
        <f>IF($A24="","",IF(Meldeformular!R32="","",Meldeformular!R32))</f>
        <v/>
      </c>
      <c r="Q24" s="172" t="str">
        <f>IF($A24="","",IF(Meldeformular!S32="","",Meldeformular!S32))</f>
        <v/>
      </c>
      <c r="R24" s="172" t="str">
        <f>IF($A24="","",IF(Meldeformular!T32="","",Meldeformular!T32))</f>
        <v/>
      </c>
      <c r="S24" s="172" t="str">
        <f>IF($A24="","",IF(Meldeformular!U32="","",Meldeformular!U32))</f>
        <v/>
      </c>
      <c r="T24" s="172" t="str">
        <f>IF($A24="","",IF(Meldeformular!V32="","",Meldeformular!V32))</f>
        <v/>
      </c>
      <c r="U24" s="172" t="str">
        <f>IF($A24="","",IF(Meldeformular!W32="","",Meldeformular!W32))</f>
        <v/>
      </c>
    </row>
    <row r="25" spans="1:21" x14ac:dyDescent="0.25">
      <c r="A25" s="167" t="str">
        <f>IF(Meldeformular!B33="","",Meldeformular!A33)</f>
        <v/>
      </c>
      <c r="B25" s="171" t="str">
        <f>IF($A25="","",Meldeformular!B33)</f>
        <v/>
      </c>
      <c r="C25" s="172" t="str">
        <f>IF($A25="","",Meldeformular!C33)</f>
        <v/>
      </c>
      <c r="D25" s="172" t="str">
        <f>IF($A25="","",'allg. Daten'!$C$6)</f>
        <v/>
      </c>
      <c r="E25" s="172" t="str">
        <f>IF($A25="","",Meldeformular!D33)</f>
        <v/>
      </c>
      <c r="F25" s="173" t="str">
        <f>IF($A25="","",Meldeformular!E33)</f>
        <v/>
      </c>
      <c r="G25" s="172" t="str">
        <f>IF($A25="","",Meldeformular!F33)</f>
        <v/>
      </c>
      <c r="H25" s="172" t="str">
        <f>IF($A25="","",IF(Meldeformular!J33="","",Meldeformular!J33))</f>
        <v/>
      </c>
      <c r="I25" s="172" t="str">
        <f>IF($A25="","",IF(Meldeformular!K33="","",Meldeformular!K33))</f>
        <v/>
      </c>
      <c r="J25" s="172" t="str">
        <f>IF($A25="","",IF(Meldeformular!L33="","",Meldeformular!L33))</f>
        <v/>
      </c>
      <c r="K25" s="172" t="str">
        <f>IF($A25="","",IF(Meldeformular!M33="","",Meldeformular!M33))</f>
        <v/>
      </c>
      <c r="L25" s="172" t="str">
        <f>IF($A25="","",IF(Meldeformular!N33="","",Meldeformular!N33))</f>
        <v/>
      </c>
      <c r="M25" s="172" t="str">
        <f>IF($A25="","",IF(Meldeformular!O33="","",Meldeformular!O33))</f>
        <v/>
      </c>
      <c r="N25" s="172" t="str">
        <f>IF($A25="","",IF(Meldeformular!P33="","",Meldeformular!P33))</f>
        <v/>
      </c>
      <c r="O25" s="172" t="str">
        <f>IF($A25="","",IF(Meldeformular!Q33="","",Meldeformular!Q33))</f>
        <v/>
      </c>
      <c r="P25" s="172" t="str">
        <f>IF($A25="","",IF(Meldeformular!R33="","",Meldeformular!R33))</f>
        <v/>
      </c>
      <c r="Q25" s="172" t="str">
        <f>IF($A25="","",IF(Meldeformular!S33="","",Meldeformular!S33))</f>
        <v/>
      </c>
      <c r="R25" s="172" t="str">
        <f>IF($A25="","",IF(Meldeformular!T33="","",Meldeformular!T33))</f>
        <v/>
      </c>
      <c r="S25" s="172" t="str">
        <f>IF($A25="","",IF(Meldeformular!U33="","",Meldeformular!U33))</f>
        <v/>
      </c>
      <c r="T25" s="172" t="str">
        <f>IF($A25="","",IF(Meldeformular!V33="","",Meldeformular!V33))</f>
        <v/>
      </c>
      <c r="U25" s="172" t="str">
        <f>IF($A25="","",IF(Meldeformular!W33="","",Meldeformular!W33))</f>
        <v/>
      </c>
    </row>
    <row r="26" spans="1:21" x14ac:dyDescent="0.25">
      <c r="A26" s="167" t="str">
        <f>IF(Meldeformular!B34="","",Meldeformular!A34)</f>
        <v/>
      </c>
      <c r="B26" s="171" t="str">
        <f>IF($A26="","",Meldeformular!B34)</f>
        <v/>
      </c>
      <c r="C26" s="172" t="str">
        <f>IF($A26="","",Meldeformular!C34)</f>
        <v/>
      </c>
      <c r="D26" s="172" t="str">
        <f>IF($A26="","",'allg. Daten'!$C$6)</f>
        <v/>
      </c>
      <c r="E26" s="172" t="str">
        <f>IF($A26="","",Meldeformular!D34)</f>
        <v/>
      </c>
      <c r="F26" s="173" t="str">
        <f>IF($A26="","",Meldeformular!E34)</f>
        <v/>
      </c>
      <c r="G26" s="172" t="str">
        <f>IF($A26="","",Meldeformular!F34)</f>
        <v/>
      </c>
      <c r="H26" s="172" t="str">
        <f>IF($A26="","",IF(Meldeformular!J34="","",Meldeformular!J34))</f>
        <v/>
      </c>
      <c r="I26" s="172" t="str">
        <f>IF($A26="","",IF(Meldeformular!K34="","",Meldeformular!K34))</f>
        <v/>
      </c>
      <c r="J26" s="172" t="str">
        <f>IF($A26="","",IF(Meldeformular!L34="","",Meldeformular!L34))</f>
        <v/>
      </c>
      <c r="K26" s="172" t="str">
        <f>IF($A26="","",IF(Meldeformular!M34="","",Meldeformular!M34))</f>
        <v/>
      </c>
      <c r="L26" s="172" t="str">
        <f>IF($A26="","",IF(Meldeformular!N34="","",Meldeformular!N34))</f>
        <v/>
      </c>
      <c r="M26" s="172" t="str">
        <f>IF($A26="","",IF(Meldeformular!O34="","",Meldeformular!O34))</f>
        <v/>
      </c>
      <c r="N26" s="172" t="str">
        <f>IF($A26="","",IF(Meldeformular!P34="","",Meldeformular!P34))</f>
        <v/>
      </c>
      <c r="O26" s="172" t="str">
        <f>IF($A26="","",IF(Meldeformular!Q34="","",Meldeformular!Q34))</f>
        <v/>
      </c>
      <c r="P26" s="172" t="str">
        <f>IF($A26="","",IF(Meldeformular!R34="","",Meldeformular!R34))</f>
        <v/>
      </c>
      <c r="Q26" s="172" t="str">
        <f>IF($A26="","",IF(Meldeformular!S34="","",Meldeformular!S34))</f>
        <v/>
      </c>
      <c r="R26" s="172" t="str">
        <f>IF($A26="","",IF(Meldeformular!T34="","",Meldeformular!T34))</f>
        <v/>
      </c>
      <c r="S26" s="172" t="str">
        <f>IF($A26="","",IF(Meldeformular!U34="","",Meldeformular!U34))</f>
        <v/>
      </c>
      <c r="T26" s="172" t="str">
        <f>IF($A26="","",IF(Meldeformular!V34="","",Meldeformular!V34))</f>
        <v/>
      </c>
      <c r="U26" s="172" t="str">
        <f>IF($A26="","",IF(Meldeformular!W34="","",Meldeformular!W34))</f>
        <v/>
      </c>
    </row>
    <row r="27" spans="1:21" x14ac:dyDescent="0.25">
      <c r="A27" s="167" t="str">
        <f>IF(Meldeformular!B35="","",Meldeformular!A35)</f>
        <v/>
      </c>
      <c r="B27" s="171" t="str">
        <f>IF($A27="","",Meldeformular!B35)</f>
        <v/>
      </c>
      <c r="C27" s="172" t="str">
        <f>IF($A27="","",Meldeformular!C35)</f>
        <v/>
      </c>
      <c r="D27" s="172" t="str">
        <f>IF($A27="","",'allg. Daten'!$C$6)</f>
        <v/>
      </c>
      <c r="E27" s="172" t="str">
        <f>IF($A27="","",Meldeformular!D35)</f>
        <v/>
      </c>
      <c r="F27" s="173" t="str">
        <f>IF($A27="","",Meldeformular!E35)</f>
        <v/>
      </c>
      <c r="G27" s="172" t="str">
        <f>IF($A27="","",Meldeformular!F35)</f>
        <v/>
      </c>
      <c r="H27" s="172" t="str">
        <f>IF($A27="","",IF(Meldeformular!J35="","",Meldeformular!J35))</f>
        <v/>
      </c>
      <c r="I27" s="172" t="str">
        <f>IF($A27="","",IF(Meldeformular!K35="","",Meldeformular!K35))</f>
        <v/>
      </c>
      <c r="J27" s="172" t="str">
        <f>IF($A27="","",IF(Meldeformular!L35="","",Meldeformular!L35))</f>
        <v/>
      </c>
      <c r="K27" s="172" t="str">
        <f>IF($A27="","",IF(Meldeformular!M35="","",Meldeformular!M35))</f>
        <v/>
      </c>
      <c r="L27" s="172" t="str">
        <f>IF($A27="","",IF(Meldeformular!N35="","",Meldeformular!N35))</f>
        <v/>
      </c>
      <c r="M27" s="172" t="str">
        <f>IF($A27="","",IF(Meldeformular!O35="","",Meldeformular!O35))</f>
        <v/>
      </c>
      <c r="N27" s="172" t="str">
        <f>IF($A27="","",IF(Meldeformular!P35="","",Meldeformular!P35))</f>
        <v/>
      </c>
      <c r="O27" s="172" t="str">
        <f>IF($A27="","",IF(Meldeformular!Q35="","",Meldeformular!Q35))</f>
        <v/>
      </c>
      <c r="P27" s="172" t="str">
        <f>IF($A27="","",IF(Meldeformular!R35="","",Meldeformular!R35))</f>
        <v/>
      </c>
      <c r="Q27" s="172" t="str">
        <f>IF($A27="","",IF(Meldeformular!S35="","",Meldeformular!S35))</f>
        <v/>
      </c>
      <c r="R27" s="172" t="str">
        <f>IF($A27="","",IF(Meldeformular!T35="","",Meldeformular!T35))</f>
        <v/>
      </c>
      <c r="S27" s="172" t="str">
        <f>IF($A27="","",IF(Meldeformular!U35="","",Meldeformular!U35))</f>
        <v/>
      </c>
      <c r="T27" s="172" t="str">
        <f>IF($A27="","",IF(Meldeformular!V35="","",Meldeformular!V35))</f>
        <v/>
      </c>
      <c r="U27" s="172" t="str">
        <f>IF($A27="","",IF(Meldeformular!W35="","",Meldeformular!W35))</f>
        <v/>
      </c>
    </row>
    <row r="28" spans="1:21" x14ac:dyDescent="0.25">
      <c r="A28" s="167" t="str">
        <f>IF(Meldeformular!B36="","",Meldeformular!A36)</f>
        <v/>
      </c>
      <c r="B28" s="171" t="str">
        <f>IF($A28="","",Meldeformular!B36)</f>
        <v/>
      </c>
      <c r="C28" s="172" t="str">
        <f>IF($A28="","",Meldeformular!C36)</f>
        <v/>
      </c>
      <c r="D28" s="172" t="str">
        <f>IF($A28="","",'allg. Daten'!$C$6)</f>
        <v/>
      </c>
      <c r="E28" s="172" t="str">
        <f>IF($A28="","",Meldeformular!D36)</f>
        <v/>
      </c>
      <c r="F28" s="173" t="str">
        <f>IF($A28="","",Meldeformular!E36)</f>
        <v/>
      </c>
      <c r="G28" s="172" t="str">
        <f>IF($A28="","",Meldeformular!F36)</f>
        <v/>
      </c>
      <c r="H28" s="172" t="str">
        <f>IF($A28="","",IF(Meldeformular!J36="","",Meldeformular!J36))</f>
        <v/>
      </c>
      <c r="I28" s="172" t="str">
        <f>IF($A28="","",IF(Meldeformular!K36="","",Meldeformular!K36))</f>
        <v/>
      </c>
      <c r="J28" s="172" t="str">
        <f>IF($A28="","",IF(Meldeformular!L36="","",Meldeformular!L36))</f>
        <v/>
      </c>
      <c r="K28" s="172" t="str">
        <f>IF($A28="","",IF(Meldeformular!M36="","",Meldeformular!M36))</f>
        <v/>
      </c>
      <c r="L28" s="172" t="str">
        <f>IF($A28="","",IF(Meldeformular!N36="","",Meldeformular!N36))</f>
        <v/>
      </c>
      <c r="M28" s="172" t="str">
        <f>IF($A28="","",IF(Meldeformular!O36="","",Meldeformular!O36))</f>
        <v/>
      </c>
      <c r="N28" s="172" t="str">
        <f>IF($A28="","",IF(Meldeformular!P36="","",Meldeformular!P36))</f>
        <v/>
      </c>
      <c r="O28" s="172" t="str">
        <f>IF($A28="","",IF(Meldeformular!Q36="","",Meldeformular!Q36))</f>
        <v/>
      </c>
      <c r="P28" s="172" t="str">
        <f>IF($A28="","",IF(Meldeformular!R36="","",Meldeformular!R36))</f>
        <v/>
      </c>
      <c r="Q28" s="172" t="str">
        <f>IF($A28="","",IF(Meldeformular!S36="","",Meldeformular!S36))</f>
        <v/>
      </c>
      <c r="R28" s="172" t="str">
        <f>IF($A28="","",IF(Meldeformular!T36="","",Meldeformular!T36))</f>
        <v/>
      </c>
      <c r="S28" s="172" t="str">
        <f>IF($A28="","",IF(Meldeformular!U36="","",Meldeformular!U36))</f>
        <v/>
      </c>
      <c r="T28" s="172" t="str">
        <f>IF($A28="","",IF(Meldeformular!V36="","",Meldeformular!V36))</f>
        <v/>
      </c>
      <c r="U28" s="172" t="str">
        <f>IF($A28="","",IF(Meldeformular!W36="","",Meldeformular!W36))</f>
        <v/>
      </c>
    </row>
    <row r="29" spans="1:21" x14ac:dyDescent="0.25">
      <c r="A29" s="167" t="str">
        <f>IF(Meldeformular!B37="","",Meldeformular!A37)</f>
        <v/>
      </c>
      <c r="B29" s="171" t="str">
        <f>IF($A29="","",Meldeformular!B37)</f>
        <v/>
      </c>
      <c r="C29" s="172" t="str">
        <f>IF($A29="","",Meldeformular!C37)</f>
        <v/>
      </c>
      <c r="D29" s="172" t="str">
        <f>IF($A29="","",'allg. Daten'!$C$6)</f>
        <v/>
      </c>
      <c r="E29" s="172" t="str">
        <f>IF($A29="","",Meldeformular!D37)</f>
        <v/>
      </c>
      <c r="F29" s="173" t="str">
        <f>IF($A29="","",Meldeformular!E37)</f>
        <v/>
      </c>
      <c r="G29" s="172" t="str">
        <f>IF($A29="","",Meldeformular!F37)</f>
        <v/>
      </c>
      <c r="H29" s="172" t="str">
        <f>IF($A29="","",IF(Meldeformular!J37="","",Meldeformular!J37))</f>
        <v/>
      </c>
      <c r="I29" s="172" t="str">
        <f>IF($A29="","",IF(Meldeformular!K37="","",Meldeformular!K37))</f>
        <v/>
      </c>
      <c r="J29" s="172" t="str">
        <f>IF($A29="","",IF(Meldeformular!L37="","",Meldeformular!L37))</f>
        <v/>
      </c>
      <c r="K29" s="172" t="str">
        <f>IF($A29="","",IF(Meldeformular!M37="","",Meldeformular!M37))</f>
        <v/>
      </c>
      <c r="L29" s="172" t="str">
        <f>IF($A29="","",IF(Meldeformular!N37="","",Meldeformular!N37))</f>
        <v/>
      </c>
      <c r="M29" s="172" t="str">
        <f>IF($A29="","",IF(Meldeformular!O37="","",Meldeformular!O37))</f>
        <v/>
      </c>
      <c r="N29" s="172" t="str">
        <f>IF($A29="","",IF(Meldeformular!P37="","",Meldeformular!P37))</f>
        <v/>
      </c>
      <c r="O29" s="172" t="str">
        <f>IF($A29="","",IF(Meldeformular!Q37="","",Meldeformular!Q37))</f>
        <v/>
      </c>
      <c r="P29" s="172" t="str">
        <f>IF($A29="","",IF(Meldeformular!R37="","",Meldeformular!R37))</f>
        <v/>
      </c>
      <c r="Q29" s="172" t="str">
        <f>IF($A29="","",IF(Meldeformular!S37="","",Meldeformular!S37))</f>
        <v/>
      </c>
      <c r="R29" s="172" t="str">
        <f>IF($A29="","",IF(Meldeformular!T37="","",Meldeformular!T37))</f>
        <v/>
      </c>
      <c r="S29" s="172" t="str">
        <f>IF($A29="","",IF(Meldeformular!U37="","",Meldeformular!U37))</f>
        <v/>
      </c>
      <c r="T29" s="172" t="str">
        <f>IF($A29="","",IF(Meldeformular!V37="","",Meldeformular!V37))</f>
        <v/>
      </c>
      <c r="U29" s="172" t="str">
        <f>IF($A29="","",IF(Meldeformular!W37="","",Meldeformular!W37))</f>
        <v/>
      </c>
    </row>
    <row r="30" spans="1:21" x14ac:dyDescent="0.25">
      <c r="A30" s="167" t="str">
        <f>IF(Meldeformular!B38="","",Meldeformular!A38)</f>
        <v/>
      </c>
      <c r="B30" s="171" t="str">
        <f>IF($A30="","",Meldeformular!B38)</f>
        <v/>
      </c>
      <c r="C30" s="172" t="str">
        <f>IF($A30="","",Meldeformular!C38)</f>
        <v/>
      </c>
      <c r="D30" s="172" t="str">
        <f>IF($A30="","",'allg. Daten'!$C$6)</f>
        <v/>
      </c>
      <c r="E30" s="172" t="str">
        <f>IF($A30="","",Meldeformular!D38)</f>
        <v/>
      </c>
      <c r="F30" s="173" t="str">
        <f>IF($A30="","",Meldeformular!E38)</f>
        <v/>
      </c>
      <c r="G30" s="172" t="str">
        <f>IF($A30="","",Meldeformular!F38)</f>
        <v/>
      </c>
      <c r="H30" s="172" t="str">
        <f>IF($A30="","",IF(Meldeformular!J38="","",Meldeformular!J38))</f>
        <v/>
      </c>
      <c r="I30" s="172" t="str">
        <f>IF($A30="","",IF(Meldeformular!K38="","",Meldeformular!K38))</f>
        <v/>
      </c>
      <c r="J30" s="172" t="str">
        <f>IF($A30="","",IF(Meldeformular!L38="","",Meldeformular!L38))</f>
        <v/>
      </c>
      <c r="K30" s="172" t="str">
        <f>IF($A30="","",IF(Meldeformular!M38="","",Meldeformular!M38))</f>
        <v/>
      </c>
      <c r="L30" s="172" t="str">
        <f>IF($A30="","",IF(Meldeformular!N38="","",Meldeformular!N38))</f>
        <v/>
      </c>
      <c r="M30" s="172" t="str">
        <f>IF($A30="","",IF(Meldeformular!O38="","",Meldeformular!O38))</f>
        <v/>
      </c>
      <c r="N30" s="172" t="str">
        <f>IF($A30="","",IF(Meldeformular!P38="","",Meldeformular!P38))</f>
        <v/>
      </c>
      <c r="O30" s="172" t="str">
        <f>IF($A30="","",IF(Meldeformular!Q38="","",Meldeformular!Q38))</f>
        <v/>
      </c>
      <c r="P30" s="172" t="str">
        <f>IF($A30="","",IF(Meldeformular!R38="","",Meldeformular!R38))</f>
        <v/>
      </c>
      <c r="Q30" s="172" t="str">
        <f>IF($A30="","",IF(Meldeformular!S38="","",Meldeformular!S38))</f>
        <v/>
      </c>
      <c r="R30" s="172" t="str">
        <f>IF($A30="","",IF(Meldeformular!T38="","",Meldeformular!T38))</f>
        <v/>
      </c>
      <c r="S30" s="172" t="str">
        <f>IF($A30="","",IF(Meldeformular!U38="","",Meldeformular!U38))</f>
        <v/>
      </c>
      <c r="T30" s="172" t="str">
        <f>IF($A30="","",IF(Meldeformular!V38="","",Meldeformular!V38))</f>
        <v/>
      </c>
      <c r="U30" s="172" t="str">
        <f>IF($A30="","",IF(Meldeformular!W38="","",Meldeformular!W38))</f>
        <v/>
      </c>
    </row>
    <row r="31" spans="1:21" x14ac:dyDescent="0.25">
      <c r="A31" s="167" t="str">
        <f>IF(Meldeformular!B39="","",Meldeformular!A39)</f>
        <v/>
      </c>
      <c r="B31" s="171" t="str">
        <f>IF($A31="","",Meldeformular!B39)</f>
        <v/>
      </c>
      <c r="C31" s="172" t="str">
        <f>IF($A31="","",Meldeformular!C39)</f>
        <v/>
      </c>
      <c r="D31" s="172" t="str">
        <f>IF($A31="","",'allg. Daten'!$C$6)</f>
        <v/>
      </c>
      <c r="E31" s="172" t="str">
        <f>IF($A31="","",Meldeformular!D39)</f>
        <v/>
      </c>
      <c r="F31" s="173" t="str">
        <f>IF($A31="","",Meldeformular!E39)</f>
        <v/>
      </c>
      <c r="G31" s="172" t="str">
        <f>IF($A31="","",Meldeformular!F39)</f>
        <v/>
      </c>
      <c r="H31" s="172" t="str">
        <f>IF($A31="","",IF(Meldeformular!J39="","",Meldeformular!J39))</f>
        <v/>
      </c>
      <c r="I31" s="172" t="str">
        <f>IF($A31="","",IF(Meldeformular!K39="","",Meldeformular!K39))</f>
        <v/>
      </c>
      <c r="J31" s="172" t="str">
        <f>IF($A31="","",IF(Meldeformular!L39="","",Meldeformular!L39))</f>
        <v/>
      </c>
      <c r="K31" s="172" t="str">
        <f>IF($A31="","",IF(Meldeformular!M39="","",Meldeformular!M39))</f>
        <v/>
      </c>
      <c r="L31" s="172" t="str">
        <f>IF($A31="","",IF(Meldeformular!N39="","",Meldeformular!N39))</f>
        <v/>
      </c>
      <c r="M31" s="172" t="str">
        <f>IF($A31="","",IF(Meldeformular!O39="","",Meldeformular!O39))</f>
        <v/>
      </c>
      <c r="N31" s="172" t="str">
        <f>IF($A31="","",IF(Meldeformular!P39="","",Meldeformular!P39))</f>
        <v/>
      </c>
      <c r="O31" s="172" t="str">
        <f>IF($A31="","",IF(Meldeformular!Q39="","",Meldeformular!Q39))</f>
        <v/>
      </c>
      <c r="P31" s="172" t="str">
        <f>IF($A31="","",IF(Meldeformular!R39="","",Meldeformular!R39))</f>
        <v/>
      </c>
      <c r="Q31" s="172" t="str">
        <f>IF($A31="","",IF(Meldeformular!S39="","",Meldeformular!S39))</f>
        <v/>
      </c>
      <c r="R31" s="172" t="str">
        <f>IF($A31="","",IF(Meldeformular!T39="","",Meldeformular!T39))</f>
        <v/>
      </c>
      <c r="S31" s="172" t="str">
        <f>IF($A31="","",IF(Meldeformular!U39="","",Meldeformular!U39))</f>
        <v/>
      </c>
      <c r="T31" s="172" t="str">
        <f>IF($A31="","",IF(Meldeformular!V39="","",Meldeformular!V39))</f>
        <v/>
      </c>
      <c r="U31" s="172" t="str">
        <f>IF($A31="","",IF(Meldeformular!W39="","",Meldeformular!W39))</f>
        <v/>
      </c>
    </row>
    <row r="32" spans="1:21" x14ac:dyDescent="0.25">
      <c r="A32" s="167" t="str">
        <f>IF(Meldeformular!B40="","",Meldeformular!A40)</f>
        <v/>
      </c>
      <c r="B32" s="171" t="str">
        <f>IF($A32="","",Meldeformular!B40)</f>
        <v/>
      </c>
      <c r="C32" s="172" t="str">
        <f>IF($A32="","",Meldeformular!C40)</f>
        <v/>
      </c>
      <c r="D32" s="172" t="str">
        <f>IF($A32="","",'allg. Daten'!$C$6)</f>
        <v/>
      </c>
      <c r="E32" s="172" t="str">
        <f>IF($A32="","",Meldeformular!D40)</f>
        <v/>
      </c>
      <c r="F32" s="173" t="str">
        <f>IF($A32="","",Meldeformular!E40)</f>
        <v/>
      </c>
      <c r="G32" s="172" t="str">
        <f>IF($A32="","",Meldeformular!F40)</f>
        <v/>
      </c>
      <c r="H32" s="172" t="str">
        <f>IF($A32="","",IF(Meldeformular!J40="","",Meldeformular!J40))</f>
        <v/>
      </c>
      <c r="I32" s="172" t="str">
        <f>IF($A32="","",IF(Meldeformular!K40="","",Meldeformular!K40))</f>
        <v/>
      </c>
      <c r="J32" s="172" t="str">
        <f>IF($A32="","",IF(Meldeformular!L40="","",Meldeformular!L40))</f>
        <v/>
      </c>
      <c r="K32" s="172" t="str">
        <f>IF($A32="","",IF(Meldeformular!M40="","",Meldeformular!M40))</f>
        <v/>
      </c>
      <c r="L32" s="172" t="str">
        <f>IF($A32="","",IF(Meldeformular!N40="","",Meldeformular!N40))</f>
        <v/>
      </c>
      <c r="M32" s="172" t="str">
        <f>IF($A32="","",IF(Meldeformular!O40="","",Meldeformular!O40))</f>
        <v/>
      </c>
      <c r="N32" s="172" t="str">
        <f>IF($A32="","",IF(Meldeformular!P40="","",Meldeformular!P40))</f>
        <v/>
      </c>
      <c r="O32" s="172" t="str">
        <f>IF($A32="","",IF(Meldeformular!Q40="","",Meldeformular!Q40))</f>
        <v/>
      </c>
      <c r="P32" s="172" t="str">
        <f>IF($A32="","",IF(Meldeformular!R40="","",Meldeformular!R40))</f>
        <v/>
      </c>
      <c r="Q32" s="172" t="str">
        <f>IF($A32="","",IF(Meldeformular!S40="","",Meldeformular!S40))</f>
        <v/>
      </c>
      <c r="R32" s="172" t="str">
        <f>IF($A32="","",IF(Meldeformular!T40="","",Meldeformular!T40))</f>
        <v/>
      </c>
      <c r="S32" s="172" t="str">
        <f>IF($A32="","",IF(Meldeformular!U40="","",Meldeformular!U40))</f>
        <v/>
      </c>
      <c r="T32" s="172" t="str">
        <f>IF($A32="","",IF(Meldeformular!V40="","",Meldeformular!V40))</f>
        <v/>
      </c>
      <c r="U32" s="172" t="str">
        <f>IF($A32="","",IF(Meldeformular!W40="","",Meldeformular!W40))</f>
        <v/>
      </c>
    </row>
    <row r="33" spans="1:21" x14ac:dyDescent="0.25">
      <c r="A33" s="167" t="str">
        <f>IF(Meldeformular!B41="","",Meldeformular!A41)</f>
        <v/>
      </c>
      <c r="B33" s="171" t="str">
        <f>IF($A33="","",Meldeformular!B41)</f>
        <v/>
      </c>
      <c r="C33" s="172" t="str">
        <f>IF($A33="","",Meldeformular!C41)</f>
        <v/>
      </c>
      <c r="D33" s="172" t="str">
        <f>IF($A33="","",'allg. Daten'!$C$6)</f>
        <v/>
      </c>
      <c r="E33" s="172" t="str">
        <f>IF($A33="","",Meldeformular!D41)</f>
        <v/>
      </c>
      <c r="F33" s="173" t="str">
        <f>IF($A33="","",Meldeformular!E41)</f>
        <v/>
      </c>
      <c r="G33" s="172" t="str">
        <f>IF($A33="","",Meldeformular!F41)</f>
        <v/>
      </c>
      <c r="H33" s="172" t="str">
        <f>IF($A33="","",IF(Meldeformular!J41="","",Meldeformular!J41))</f>
        <v/>
      </c>
      <c r="I33" s="172" t="str">
        <f>IF($A33="","",IF(Meldeformular!K41="","",Meldeformular!K41))</f>
        <v/>
      </c>
      <c r="J33" s="172" t="str">
        <f>IF($A33="","",IF(Meldeformular!L41="","",Meldeformular!L41))</f>
        <v/>
      </c>
      <c r="K33" s="172" t="str">
        <f>IF($A33="","",IF(Meldeformular!M41="","",Meldeformular!M41))</f>
        <v/>
      </c>
      <c r="L33" s="172" t="str">
        <f>IF($A33="","",IF(Meldeformular!N41="","",Meldeformular!N41))</f>
        <v/>
      </c>
      <c r="M33" s="172" t="str">
        <f>IF($A33="","",IF(Meldeformular!O41="","",Meldeformular!O41))</f>
        <v/>
      </c>
      <c r="N33" s="172" t="str">
        <f>IF($A33="","",IF(Meldeformular!P41="","",Meldeformular!P41))</f>
        <v/>
      </c>
      <c r="O33" s="172" t="str">
        <f>IF($A33="","",IF(Meldeformular!Q41="","",Meldeformular!Q41))</f>
        <v/>
      </c>
      <c r="P33" s="172" t="str">
        <f>IF($A33="","",IF(Meldeformular!R41="","",Meldeformular!R41))</f>
        <v/>
      </c>
      <c r="Q33" s="172" t="str">
        <f>IF($A33="","",IF(Meldeformular!S41="","",Meldeformular!S41))</f>
        <v/>
      </c>
      <c r="R33" s="172" t="str">
        <f>IF($A33="","",IF(Meldeformular!T41="","",Meldeformular!T41))</f>
        <v/>
      </c>
      <c r="S33" s="172" t="str">
        <f>IF($A33="","",IF(Meldeformular!U41="","",Meldeformular!U41))</f>
        <v/>
      </c>
      <c r="T33" s="172" t="str">
        <f>IF($A33="","",IF(Meldeformular!V41="","",Meldeformular!V41))</f>
        <v/>
      </c>
      <c r="U33" s="172" t="str">
        <f>IF($A33="","",IF(Meldeformular!W41="","",Meldeformular!W41))</f>
        <v/>
      </c>
    </row>
    <row r="34" spans="1:21" x14ac:dyDescent="0.25">
      <c r="A34" s="167" t="str">
        <f>IF(Meldeformular!B42="","",Meldeformular!A42)</f>
        <v/>
      </c>
      <c r="B34" s="171" t="str">
        <f>IF($A34="","",Meldeformular!B42)</f>
        <v/>
      </c>
      <c r="C34" s="172" t="str">
        <f>IF($A34="","",Meldeformular!C42)</f>
        <v/>
      </c>
      <c r="D34" s="172" t="str">
        <f>IF($A34="","",'allg. Daten'!$C$6)</f>
        <v/>
      </c>
      <c r="E34" s="172" t="str">
        <f>IF($A34="","",Meldeformular!D42)</f>
        <v/>
      </c>
      <c r="F34" s="173" t="str">
        <f>IF($A34="","",Meldeformular!E42)</f>
        <v/>
      </c>
      <c r="G34" s="172" t="str">
        <f>IF($A34="","",Meldeformular!F42)</f>
        <v/>
      </c>
      <c r="H34" s="172" t="str">
        <f>IF($A34="","",IF(Meldeformular!J42="","",Meldeformular!J42))</f>
        <v/>
      </c>
      <c r="I34" s="172" t="str">
        <f>IF($A34="","",IF(Meldeformular!K42="","",Meldeformular!K42))</f>
        <v/>
      </c>
      <c r="J34" s="172" t="str">
        <f>IF($A34="","",IF(Meldeformular!L42="","",Meldeformular!L42))</f>
        <v/>
      </c>
      <c r="K34" s="172" t="str">
        <f>IF($A34="","",IF(Meldeformular!M42="","",Meldeformular!M42))</f>
        <v/>
      </c>
      <c r="L34" s="172" t="str">
        <f>IF($A34="","",IF(Meldeformular!N42="","",Meldeformular!N42))</f>
        <v/>
      </c>
      <c r="M34" s="172" t="str">
        <f>IF($A34="","",IF(Meldeformular!O42="","",Meldeformular!O42))</f>
        <v/>
      </c>
      <c r="N34" s="172" t="str">
        <f>IF($A34="","",IF(Meldeformular!P42="","",Meldeformular!P42))</f>
        <v/>
      </c>
      <c r="O34" s="172" t="str">
        <f>IF($A34="","",IF(Meldeformular!Q42="","",Meldeformular!Q42))</f>
        <v/>
      </c>
      <c r="P34" s="172" t="str">
        <f>IF($A34="","",IF(Meldeformular!R42="","",Meldeformular!R42))</f>
        <v/>
      </c>
      <c r="Q34" s="172" t="str">
        <f>IF($A34="","",IF(Meldeformular!S42="","",Meldeformular!S42))</f>
        <v/>
      </c>
      <c r="R34" s="172" t="str">
        <f>IF($A34="","",IF(Meldeformular!T42="","",Meldeformular!T42))</f>
        <v/>
      </c>
      <c r="S34" s="172" t="str">
        <f>IF($A34="","",IF(Meldeformular!U42="","",Meldeformular!U42))</f>
        <v/>
      </c>
      <c r="T34" s="172" t="str">
        <f>IF($A34="","",IF(Meldeformular!V42="","",Meldeformular!V42))</f>
        <v/>
      </c>
      <c r="U34" s="172" t="str">
        <f>IF($A34="","",IF(Meldeformular!W42="","",Meldeformular!W42))</f>
        <v/>
      </c>
    </row>
    <row r="35" spans="1:21" x14ac:dyDescent="0.25">
      <c r="A35" s="167" t="str">
        <f>IF(Meldeformular!B43="","",Meldeformular!A43)</f>
        <v/>
      </c>
      <c r="B35" s="171" t="str">
        <f>IF($A35="","",Meldeformular!B43)</f>
        <v/>
      </c>
      <c r="C35" s="172" t="str">
        <f>IF($A35="","",Meldeformular!C43)</f>
        <v/>
      </c>
      <c r="D35" s="172" t="str">
        <f>IF($A35="","",'allg. Daten'!$C$6)</f>
        <v/>
      </c>
      <c r="E35" s="172" t="str">
        <f>IF($A35="","",Meldeformular!D43)</f>
        <v/>
      </c>
      <c r="F35" s="173" t="str">
        <f>IF($A35="","",Meldeformular!E43)</f>
        <v/>
      </c>
      <c r="G35" s="172" t="str">
        <f>IF($A35="","",Meldeformular!F43)</f>
        <v/>
      </c>
      <c r="H35" s="172" t="str">
        <f>IF($A35="","",IF(Meldeformular!J43="","",Meldeformular!J43))</f>
        <v/>
      </c>
      <c r="I35" s="172" t="str">
        <f>IF($A35="","",IF(Meldeformular!K43="","",Meldeformular!K43))</f>
        <v/>
      </c>
      <c r="J35" s="172" t="str">
        <f>IF($A35="","",IF(Meldeformular!L43="","",Meldeformular!L43))</f>
        <v/>
      </c>
      <c r="K35" s="172" t="str">
        <f>IF($A35="","",IF(Meldeformular!M43="","",Meldeformular!M43))</f>
        <v/>
      </c>
      <c r="L35" s="172" t="str">
        <f>IF($A35="","",IF(Meldeformular!N43="","",Meldeformular!N43))</f>
        <v/>
      </c>
      <c r="M35" s="172" t="str">
        <f>IF($A35="","",IF(Meldeformular!O43="","",Meldeformular!O43))</f>
        <v/>
      </c>
      <c r="N35" s="172" t="str">
        <f>IF($A35="","",IF(Meldeformular!P43="","",Meldeformular!P43))</f>
        <v/>
      </c>
      <c r="O35" s="172" t="str">
        <f>IF($A35="","",IF(Meldeformular!Q43="","",Meldeformular!Q43))</f>
        <v/>
      </c>
      <c r="P35" s="172" t="str">
        <f>IF($A35="","",IF(Meldeformular!R43="","",Meldeformular!R43))</f>
        <v/>
      </c>
      <c r="Q35" s="172" t="str">
        <f>IF($A35="","",IF(Meldeformular!S43="","",Meldeformular!S43))</f>
        <v/>
      </c>
      <c r="R35" s="172" t="str">
        <f>IF($A35="","",IF(Meldeformular!T43="","",Meldeformular!T43))</f>
        <v/>
      </c>
      <c r="S35" s="172" t="str">
        <f>IF($A35="","",IF(Meldeformular!U43="","",Meldeformular!U43))</f>
        <v/>
      </c>
      <c r="T35" s="172" t="str">
        <f>IF($A35="","",IF(Meldeformular!V43="","",Meldeformular!V43))</f>
        <v/>
      </c>
      <c r="U35" s="172" t="str">
        <f>IF($A35="","",IF(Meldeformular!W43="","",Meldeformular!W43))</f>
        <v/>
      </c>
    </row>
    <row r="36" spans="1:21" x14ac:dyDescent="0.25">
      <c r="A36" s="167" t="str">
        <f>IF(Meldeformular!B44="","",Meldeformular!A44)</f>
        <v/>
      </c>
      <c r="B36" s="171" t="str">
        <f>IF($A36="","",Meldeformular!B44)</f>
        <v/>
      </c>
      <c r="C36" s="172" t="str">
        <f>IF($A36="","",Meldeformular!C44)</f>
        <v/>
      </c>
      <c r="D36" s="172" t="str">
        <f>IF($A36="","",'allg. Daten'!$C$6)</f>
        <v/>
      </c>
      <c r="E36" s="172" t="str">
        <f>IF($A36="","",Meldeformular!D44)</f>
        <v/>
      </c>
      <c r="F36" s="173" t="str">
        <f>IF($A36="","",Meldeformular!E44)</f>
        <v/>
      </c>
      <c r="G36" s="172" t="str">
        <f>IF($A36="","",Meldeformular!F44)</f>
        <v/>
      </c>
      <c r="H36" s="172" t="str">
        <f>IF($A36="","",IF(Meldeformular!J44="","",Meldeformular!J44))</f>
        <v/>
      </c>
      <c r="I36" s="172" t="str">
        <f>IF($A36="","",IF(Meldeformular!K44="","",Meldeformular!K44))</f>
        <v/>
      </c>
      <c r="J36" s="172" t="str">
        <f>IF($A36="","",IF(Meldeformular!L44="","",Meldeformular!L44))</f>
        <v/>
      </c>
      <c r="K36" s="172" t="str">
        <f>IF($A36="","",IF(Meldeformular!M44="","",Meldeformular!M44))</f>
        <v/>
      </c>
      <c r="L36" s="172" t="str">
        <f>IF($A36="","",IF(Meldeformular!N44="","",Meldeformular!N44))</f>
        <v/>
      </c>
      <c r="M36" s="172" t="str">
        <f>IF($A36="","",IF(Meldeformular!O44="","",Meldeformular!O44))</f>
        <v/>
      </c>
      <c r="N36" s="172" t="str">
        <f>IF($A36="","",IF(Meldeformular!P44="","",Meldeformular!P44))</f>
        <v/>
      </c>
      <c r="O36" s="172" t="str">
        <f>IF($A36="","",IF(Meldeformular!Q44="","",Meldeformular!Q44))</f>
        <v/>
      </c>
      <c r="P36" s="172" t="str">
        <f>IF($A36="","",IF(Meldeformular!R44="","",Meldeformular!R44))</f>
        <v/>
      </c>
      <c r="Q36" s="172" t="str">
        <f>IF($A36="","",IF(Meldeformular!S44="","",Meldeformular!S44))</f>
        <v/>
      </c>
      <c r="R36" s="172" t="str">
        <f>IF($A36="","",IF(Meldeformular!T44="","",Meldeformular!T44))</f>
        <v/>
      </c>
      <c r="S36" s="172" t="str">
        <f>IF($A36="","",IF(Meldeformular!U44="","",Meldeformular!U44))</f>
        <v/>
      </c>
      <c r="T36" s="172" t="str">
        <f>IF($A36="","",IF(Meldeformular!V44="","",Meldeformular!V44))</f>
        <v/>
      </c>
      <c r="U36" s="172" t="str">
        <f>IF($A36="","",IF(Meldeformular!W44="","",Meldeformular!W44))</f>
        <v/>
      </c>
    </row>
    <row r="37" spans="1:21" x14ac:dyDescent="0.25">
      <c r="A37" s="167" t="str">
        <f>IF(Meldeformular!B45="","",Meldeformular!A45)</f>
        <v/>
      </c>
      <c r="B37" s="171" t="str">
        <f>IF($A37="","",Meldeformular!B45)</f>
        <v/>
      </c>
      <c r="C37" s="172" t="str">
        <f>IF($A37="","",Meldeformular!C45)</f>
        <v/>
      </c>
      <c r="D37" s="172" t="str">
        <f>IF($A37="","",'allg. Daten'!$C$6)</f>
        <v/>
      </c>
      <c r="E37" s="172" t="str">
        <f>IF($A37="","",Meldeformular!D45)</f>
        <v/>
      </c>
      <c r="F37" s="173" t="str">
        <f>IF($A37="","",Meldeformular!E45)</f>
        <v/>
      </c>
      <c r="G37" s="172" t="str">
        <f>IF($A37="","",Meldeformular!F45)</f>
        <v/>
      </c>
      <c r="H37" s="172" t="str">
        <f>IF($A37="","",IF(Meldeformular!J45="","",Meldeformular!J45))</f>
        <v/>
      </c>
      <c r="I37" s="172" t="str">
        <f>IF($A37="","",IF(Meldeformular!K45="","",Meldeformular!K45))</f>
        <v/>
      </c>
      <c r="J37" s="172" t="str">
        <f>IF($A37="","",IF(Meldeformular!L45="","",Meldeformular!L45))</f>
        <v/>
      </c>
      <c r="K37" s="172" t="str">
        <f>IF($A37="","",IF(Meldeformular!M45="","",Meldeformular!M45))</f>
        <v/>
      </c>
      <c r="L37" s="172" t="str">
        <f>IF($A37="","",IF(Meldeformular!N45="","",Meldeformular!N45))</f>
        <v/>
      </c>
      <c r="M37" s="172" t="str">
        <f>IF($A37="","",IF(Meldeformular!O45="","",Meldeformular!O45))</f>
        <v/>
      </c>
      <c r="N37" s="172" t="str">
        <f>IF($A37="","",IF(Meldeformular!P45="","",Meldeformular!P45))</f>
        <v/>
      </c>
      <c r="O37" s="172" t="str">
        <f>IF($A37="","",IF(Meldeformular!Q45="","",Meldeformular!Q45))</f>
        <v/>
      </c>
      <c r="P37" s="172" t="str">
        <f>IF($A37="","",IF(Meldeformular!R45="","",Meldeformular!R45))</f>
        <v/>
      </c>
      <c r="Q37" s="172" t="str">
        <f>IF($A37="","",IF(Meldeformular!S45="","",Meldeformular!S45))</f>
        <v/>
      </c>
      <c r="R37" s="172" t="str">
        <f>IF($A37="","",IF(Meldeformular!T45="","",Meldeformular!T45))</f>
        <v/>
      </c>
      <c r="S37" s="172" t="str">
        <f>IF($A37="","",IF(Meldeformular!U45="","",Meldeformular!U45))</f>
        <v/>
      </c>
      <c r="T37" s="172" t="str">
        <f>IF($A37="","",IF(Meldeformular!V45="","",Meldeformular!V45))</f>
        <v/>
      </c>
      <c r="U37" s="172" t="str">
        <f>IF($A37="","",IF(Meldeformular!W45="","",Meldeformular!W45))</f>
        <v/>
      </c>
    </row>
    <row r="38" spans="1:21" x14ac:dyDescent="0.25">
      <c r="A38" s="167" t="str">
        <f>IF(Meldeformular!B46="","",Meldeformular!A46)</f>
        <v/>
      </c>
      <c r="B38" s="171" t="str">
        <f>IF($A38="","",Meldeformular!B46)</f>
        <v/>
      </c>
      <c r="C38" s="172" t="str">
        <f>IF($A38="","",Meldeformular!C46)</f>
        <v/>
      </c>
      <c r="D38" s="172" t="str">
        <f>IF($A38="","",'allg. Daten'!$C$6)</f>
        <v/>
      </c>
      <c r="E38" s="172" t="str">
        <f>IF($A38="","",Meldeformular!D46)</f>
        <v/>
      </c>
      <c r="F38" s="173" t="str">
        <f>IF($A38="","",Meldeformular!E46)</f>
        <v/>
      </c>
      <c r="G38" s="172" t="str">
        <f>IF($A38="","",Meldeformular!F46)</f>
        <v/>
      </c>
      <c r="H38" s="172" t="str">
        <f>IF($A38="","",IF(Meldeformular!J46="","",Meldeformular!J46))</f>
        <v/>
      </c>
      <c r="I38" s="172" t="str">
        <f>IF($A38="","",IF(Meldeformular!K46="","",Meldeformular!K46))</f>
        <v/>
      </c>
      <c r="J38" s="172" t="str">
        <f>IF($A38="","",IF(Meldeformular!L46="","",Meldeformular!L46))</f>
        <v/>
      </c>
      <c r="K38" s="172" t="str">
        <f>IF($A38="","",IF(Meldeformular!M46="","",Meldeformular!M46))</f>
        <v/>
      </c>
      <c r="L38" s="172" t="str">
        <f>IF($A38="","",IF(Meldeformular!N46="","",Meldeformular!N46))</f>
        <v/>
      </c>
      <c r="M38" s="172" t="str">
        <f>IF($A38="","",IF(Meldeformular!O46="","",Meldeformular!O46))</f>
        <v/>
      </c>
      <c r="N38" s="172" t="str">
        <f>IF($A38="","",IF(Meldeformular!P46="","",Meldeformular!P46))</f>
        <v/>
      </c>
      <c r="O38" s="172" t="str">
        <f>IF($A38="","",IF(Meldeformular!Q46="","",Meldeformular!Q46))</f>
        <v/>
      </c>
      <c r="P38" s="172" t="str">
        <f>IF($A38="","",IF(Meldeformular!R46="","",Meldeformular!R46))</f>
        <v/>
      </c>
      <c r="Q38" s="172" t="str">
        <f>IF($A38="","",IF(Meldeformular!S46="","",Meldeformular!S46))</f>
        <v/>
      </c>
      <c r="R38" s="172" t="str">
        <f>IF($A38="","",IF(Meldeformular!T46="","",Meldeformular!T46))</f>
        <v/>
      </c>
      <c r="S38" s="172" t="str">
        <f>IF($A38="","",IF(Meldeformular!U46="","",Meldeformular!U46))</f>
        <v/>
      </c>
      <c r="T38" s="172" t="str">
        <f>IF($A38="","",IF(Meldeformular!V46="","",Meldeformular!V46))</f>
        <v/>
      </c>
      <c r="U38" s="172" t="str">
        <f>IF($A38="","",IF(Meldeformular!W46="","",Meldeformular!W46))</f>
        <v/>
      </c>
    </row>
    <row r="39" spans="1:21" x14ac:dyDescent="0.25">
      <c r="A39" s="167" t="str">
        <f>IF(Meldeformular!B47="","",Meldeformular!A47)</f>
        <v/>
      </c>
      <c r="B39" s="171" t="str">
        <f>IF($A39="","",Meldeformular!B47)</f>
        <v/>
      </c>
      <c r="C39" s="172" t="str">
        <f>IF($A39="","",Meldeformular!C47)</f>
        <v/>
      </c>
      <c r="D39" s="172" t="str">
        <f>IF($A39="","",'allg. Daten'!$C$6)</f>
        <v/>
      </c>
      <c r="E39" s="172" t="str">
        <f>IF($A39="","",Meldeformular!D47)</f>
        <v/>
      </c>
      <c r="F39" s="173" t="str">
        <f>IF($A39="","",Meldeformular!E47)</f>
        <v/>
      </c>
      <c r="G39" s="172" t="str">
        <f>IF($A39="","",Meldeformular!F47)</f>
        <v/>
      </c>
      <c r="H39" s="172" t="str">
        <f>IF($A39="","",IF(Meldeformular!J47="","",Meldeformular!J47))</f>
        <v/>
      </c>
      <c r="I39" s="172" t="str">
        <f>IF($A39="","",IF(Meldeformular!K47="","",Meldeformular!K47))</f>
        <v/>
      </c>
      <c r="J39" s="172" t="str">
        <f>IF($A39="","",IF(Meldeformular!L47="","",Meldeformular!L47))</f>
        <v/>
      </c>
      <c r="K39" s="172" t="str">
        <f>IF($A39="","",IF(Meldeformular!M47="","",Meldeformular!M47))</f>
        <v/>
      </c>
      <c r="L39" s="172" t="str">
        <f>IF($A39="","",IF(Meldeformular!N47="","",Meldeformular!N47))</f>
        <v/>
      </c>
      <c r="M39" s="172" t="str">
        <f>IF($A39="","",IF(Meldeformular!O47="","",Meldeformular!O47))</f>
        <v/>
      </c>
      <c r="N39" s="172" t="str">
        <f>IF($A39="","",IF(Meldeformular!P47="","",Meldeformular!P47))</f>
        <v/>
      </c>
      <c r="O39" s="172" t="str">
        <f>IF($A39="","",IF(Meldeformular!Q47="","",Meldeformular!Q47))</f>
        <v/>
      </c>
      <c r="P39" s="172" t="str">
        <f>IF($A39="","",IF(Meldeformular!R47="","",Meldeformular!R47))</f>
        <v/>
      </c>
      <c r="Q39" s="172" t="str">
        <f>IF($A39="","",IF(Meldeformular!S47="","",Meldeformular!S47))</f>
        <v/>
      </c>
      <c r="R39" s="172" t="str">
        <f>IF($A39="","",IF(Meldeformular!T47="","",Meldeformular!T47))</f>
        <v/>
      </c>
      <c r="S39" s="172" t="str">
        <f>IF($A39="","",IF(Meldeformular!U47="","",Meldeformular!U47))</f>
        <v/>
      </c>
      <c r="T39" s="172" t="str">
        <f>IF($A39="","",IF(Meldeformular!V47="","",Meldeformular!V47))</f>
        <v/>
      </c>
      <c r="U39" s="172" t="str">
        <f>IF($A39="","",IF(Meldeformular!W47="","",Meldeformular!W47))</f>
        <v/>
      </c>
    </row>
    <row r="40" spans="1:21" x14ac:dyDescent="0.25">
      <c r="A40" s="167" t="str">
        <f>IF(Meldeformular!B48="","",Meldeformular!A48)</f>
        <v/>
      </c>
      <c r="B40" s="171" t="str">
        <f>IF($A40="","",Meldeformular!B48)</f>
        <v/>
      </c>
      <c r="C40" s="172" t="str">
        <f>IF($A40="","",Meldeformular!C48)</f>
        <v/>
      </c>
      <c r="D40" s="172" t="str">
        <f>IF($A40="","",'allg. Daten'!$C$6)</f>
        <v/>
      </c>
      <c r="E40" s="172" t="str">
        <f>IF($A40="","",Meldeformular!D48)</f>
        <v/>
      </c>
      <c r="F40" s="173" t="str">
        <f>IF($A40="","",Meldeformular!E48)</f>
        <v/>
      </c>
      <c r="G40" s="172" t="str">
        <f>IF($A40="","",Meldeformular!F48)</f>
        <v/>
      </c>
      <c r="H40" s="172" t="str">
        <f>IF($A40="","",IF(Meldeformular!J48="","",Meldeformular!J48))</f>
        <v/>
      </c>
      <c r="I40" s="172" t="str">
        <f>IF($A40="","",IF(Meldeformular!K48="","",Meldeformular!K48))</f>
        <v/>
      </c>
      <c r="J40" s="172" t="str">
        <f>IF($A40="","",IF(Meldeformular!L48="","",Meldeformular!L48))</f>
        <v/>
      </c>
      <c r="K40" s="172" t="str">
        <f>IF($A40="","",IF(Meldeformular!M48="","",Meldeformular!M48))</f>
        <v/>
      </c>
      <c r="L40" s="172" t="str">
        <f>IF($A40="","",IF(Meldeformular!N48="","",Meldeformular!N48))</f>
        <v/>
      </c>
      <c r="M40" s="172" t="str">
        <f>IF($A40="","",IF(Meldeformular!O48="","",Meldeformular!O48))</f>
        <v/>
      </c>
      <c r="N40" s="172" t="str">
        <f>IF($A40="","",IF(Meldeformular!P48="","",Meldeformular!P48))</f>
        <v/>
      </c>
      <c r="O40" s="172" t="str">
        <f>IF($A40="","",IF(Meldeformular!Q48="","",Meldeformular!Q48))</f>
        <v/>
      </c>
      <c r="P40" s="172" t="str">
        <f>IF($A40="","",IF(Meldeformular!R48="","",Meldeformular!R48))</f>
        <v/>
      </c>
      <c r="Q40" s="172" t="str">
        <f>IF($A40="","",IF(Meldeformular!S48="","",Meldeformular!S48))</f>
        <v/>
      </c>
      <c r="R40" s="172" t="str">
        <f>IF($A40="","",IF(Meldeformular!T48="","",Meldeformular!T48))</f>
        <v/>
      </c>
      <c r="S40" s="172" t="str">
        <f>IF($A40="","",IF(Meldeformular!U48="","",Meldeformular!U48))</f>
        <v/>
      </c>
      <c r="T40" s="172" t="str">
        <f>IF($A40="","",IF(Meldeformular!V48="","",Meldeformular!V48))</f>
        <v/>
      </c>
      <c r="U40" s="172" t="str">
        <f>IF($A40="","",IF(Meldeformular!W48="","",Meldeformular!W48))</f>
        <v/>
      </c>
    </row>
    <row r="41" spans="1:21" x14ac:dyDescent="0.25">
      <c r="A41" s="167" t="str">
        <f>IF(Meldeformular!B49="","",Meldeformular!A49)</f>
        <v/>
      </c>
      <c r="B41" s="171" t="str">
        <f>IF($A41="","",Meldeformular!B49)</f>
        <v/>
      </c>
      <c r="C41" s="172" t="str">
        <f>IF($A41="","",Meldeformular!C49)</f>
        <v/>
      </c>
      <c r="D41" s="172" t="str">
        <f>IF($A41="","",'allg. Daten'!$C$6)</f>
        <v/>
      </c>
      <c r="E41" s="172" t="str">
        <f>IF($A41="","",Meldeformular!D49)</f>
        <v/>
      </c>
      <c r="F41" s="173" t="str">
        <f>IF($A41="","",Meldeformular!E49)</f>
        <v/>
      </c>
      <c r="G41" s="172" t="str">
        <f>IF($A41="","",Meldeformular!F49)</f>
        <v/>
      </c>
      <c r="H41" s="172" t="str">
        <f>IF($A41="","",IF(Meldeformular!J49="","",Meldeformular!J49))</f>
        <v/>
      </c>
      <c r="I41" s="172" t="str">
        <f>IF($A41="","",IF(Meldeformular!K49="","",Meldeformular!K49))</f>
        <v/>
      </c>
      <c r="J41" s="172" t="str">
        <f>IF($A41="","",IF(Meldeformular!L49="","",Meldeformular!L49))</f>
        <v/>
      </c>
      <c r="K41" s="172" t="str">
        <f>IF($A41="","",IF(Meldeformular!M49="","",Meldeformular!M49))</f>
        <v/>
      </c>
      <c r="L41" s="172" t="str">
        <f>IF($A41="","",IF(Meldeformular!N49="","",Meldeformular!N49))</f>
        <v/>
      </c>
      <c r="M41" s="172" t="str">
        <f>IF($A41="","",IF(Meldeformular!O49="","",Meldeformular!O49))</f>
        <v/>
      </c>
      <c r="N41" s="172" t="str">
        <f>IF($A41="","",IF(Meldeformular!P49="","",Meldeformular!P49))</f>
        <v/>
      </c>
      <c r="O41" s="172" t="str">
        <f>IF($A41="","",IF(Meldeformular!Q49="","",Meldeformular!Q49))</f>
        <v/>
      </c>
      <c r="P41" s="172" t="str">
        <f>IF($A41="","",IF(Meldeformular!R49="","",Meldeformular!R49))</f>
        <v/>
      </c>
      <c r="Q41" s="172" t="str">
        <f>IF($A41="","",IF(Meldeformular!S49="","",Meldeformular!S49))</f>
        <v/>
      </c>
      <c r="R41" s="172" t="str">
        <f>IF($A41="","",IF(Meldeformular!T49="","",Meldeformular!T49))</f>
        <v/>
      </c>
      <c r="S41" s="172" t="str">
        <f>IF($A41="","",IF(Meldeformular!U49="","",Meldeformular!U49))</f>
        <v/>
      </c>
      <c r="T41" s="172" t="str">
        <f>IF($A41="","",IF(Meldeformular!V49="","",Meldeformular!V49))</f>
        <v/>
      </c>
      <c r="U41" s="172" t="str">
        <f>IF($A41="","",IF(Meldeformular!W49="","",Meldeformular!W49))</f>
        <v/>
      </c>
    </row>
    <row r="42" spans="1:21" x14ac:dyDescent="0.25">
      <c r="A42" s="167" t="str">
        <f>IF(Meldeformular!B50="","",Meldeformular!A50)</f>
        <v/>
      </c>
      <c r="B42" s="171" t="str">
        <f>IF($A42="","",Meldeformular!B50)</f>
        <v/>
      </c>
      <c r="C42" s="172" t="str">
        <f>IF($A42="","",Meldeformular!C50)</f>
        <v/>
      </c>
      <c r="D42" s="172" t="str">
        <f>IF($A42="","",'allg. Daten'!$C$6)</f>
        <v/>
      </c>
      <c r="E42" s="172" t="str">
        <f>IF($A42="","",Meldeformular!D50)</f>
        <v/>
      </c>
      <c r="F42" s="173" t="str">
        <f>IF($A42="","",Meldeformular!E50)</f>
        <v/>
      </c>
      <c r="G42" s="172" t="str">
        <f>IF($A42="","",Meldeformular!F50)</f>
        <v/>
      </c>
      <c r="H42" s="172" t="str">
        <f>IF($A42="","",IF(Meldeformular!J50="","",Meldeformular!J50))</f>
        <v/>
      </c>
      <c r="I42" s="172" t="str">
        <f>IF($A42="","",IF(Meldeformular!K50="","",Meldeformular!K50))</f>
        <v/>
      </c>
      <c r="J42" s="172" t="str">
        <f>IF($A42="","",IF(Meldeformular!L50="","",Meldeformular!L50))</f>
        <v/>
      </c>
      <c r="K42" s="172" t="str">
        <f>IF($A42="","",IF(Meldeformular!M50="","",Meldeformular!M50))</f>
        <v/>
      </c>
      <c r="L42" s="172" t="str">
        <f>IF($A42="","",IF(Meldeformular!N50="","",Meldeformular!N50))</f>
        <v/>
      </c>
      <c r="M42" s="172" t="str">
        <f>IF($A42="","",IF(Meldeformular!O50="","",Meldeformular!O50))</f>
        <v/>
      </c>
      <c r="N42" s="172" t="str">
        <f>IF($A42="","",IF(Meldeformular!P50="","",Meldeformular!P50))</f>
        <v/>
      </c>
      <c r="O42" s="172" t="str">
        <f>IF($A42="","",IF(Meldeformular!Q50="","",Meldeformular!Q50))</f>
        <v/>
      </c>
      <c r="P42" s="172" t="str">
        <f>IF($A42="","",IF(Meldeformular!R50="","",Meldeformular!R50))</f>
        <v/>
      </c>
      <c r="Q42" s="172" t="str">
        <f>IF($A42="","",IF(Meldeformular!S50="","",Meldeformular!S50))</f>
        <v/>
      </c>
      <c r="R42" s="172" t="str">
        <f>IF($A42="","",IF(Meldeformular!T50="","",Meldeformular!T50))</f>
        <v/>
      </c>
      <c r="S42" s="172" t="str">
        <f>IF($A42="","",IF(Meldeformular!U50="","",Meldeformular!U50))</f>
        <v/>
      </c>
      <c r="T42" s="172" t="str">
        <f>IF($A42="","",IF(Meldeformular!V50="","",Meldeformular!V50))</f>
        <v/>
      </c>
      <c r="U42" s="172" t="str">
        <f>IF($A42="","",IF(Meldeformular!W50="","",Meldeformular!W50))</f>
        <v/>
      </c>
    </row>
    <row r="43" spans="1:21" x14ac:dyDescent="0.25">
      <c r="A43" s="167" t="str">
        <f>IF(Meldeformular!B51="","",Meldeformular!A51)</f>
        <v/>
      </c>
      <c r="B43" s="171" t="str">
        <f>IF($A43="","",Meldeformular!B51)</f>
        <v/>
      </c>
      <c r="C43" s="172" t="str">
        <f>IF($A43="","",Meldeformular!C51)</f>
        <v/>
      </c>
      <c r="D43" s="172" t="str">
        <f>IF($A43="","",'allg. Daten'!$C$6)</f>
        <v/>
      </c>
      <c r="E43" s="172" t="str">
        <f>IF($A43="","",Meldeformular!D51)</f>
        <v/>
      </c>
      <c r="F43" s="173" t="str">
        <f>IF($A43="","",Meldeformular!E51)</f>
        <v/>
      </c>
      <c r="G43" s="172" t="str">
        <f>IF($A43="","",Meldeformular!F51)</f>
        <v/>
      </c>
      <c r="H43" s="172" t="str">
        <f>IF($A43="","",IF(Meldeformular!J51="","",Meldeformular!J51))</f>
        <v/>
      </c>
      <c r="I43" s="172" t="str">
        <f>IF($A43="","",IF(Meldeformular!K51="","",Meldeformular!K51))</f>
        <v/>
      </c>
      <c r="J43" s="172" t="str">
        <f>IF($A43="","",IF(Meldeformular!L51="","",Meldeformular!L51))</f>
        <v/>
      </c>
      <c r="K43" s="172" t="str">
        <f>IF($A43="","",IF(Meldeformular!M51="","",Meldeformular!M51))</f>
        <v/>
      </c>
      <c r="L43" s="172" t="str">
        <f>IF($A43="","",IF(Meldeformular!N51="","",Meldeformular!N51))</f>
        <v/>
      </c>
      <c r="M43" s="172" t="str">
        <f>IF($A43="","",IF(Meldeformular!O51="","",Meldeformular!O51))</f>
        <v/>
      </c>
      <c r="N43" s="172" t="str">
        <f>IF($A43="","",IF(Meldeformular!P51="","",Meldeformular!P51))</f>
        <v/>
      </c>
      <c r="O43" s="172" t="str">
        <f>IF($A43="","",IF(Meldeformular!Q51="","",Meldeformular!Q51))</f>
        <v/>
      </c>
      <c r="P43" s="172" t="str">
        <f>IF($A43="","",IF(Meldeformular!R51="","",Meldeformular!R51))</f>
        <v/>
      </c>
      <c r="Q43" s="172" t="str">
        <f>IF($A43="","",IF(Meldeformular!S51="","",Meldeformular!S51))</f>
        <v/>
      </c>
      <c r="R43" s="172" t="str">
        <f>IF($A43="","",IF(Meldeformular!T51="","",Meldeformular!T51))</f>
        <v/>
      </c>
      <c r="S43" s="172" t="str">
        <f>IF($A43="","",IF(Meldeformular!U51="","",Meldeformular!U51))</f>
        <v/>
      </c>
      <c r="T43" s="172" t="str">
        <f>IF($A43="","",IF(Meldeformular!V51="","",Meldeformular!V51))</f>
        <v/>
      </c>
      <c r="U43" s="172" t="str">
        <f>IF($A43="","",IF(Meldeformular!W51="","",Meldeformular!W51))</f>
        <v/>
      </c>
    </row>
    <row r="44" spans="1:21" x14ac:dyDescent="0.25">
      <c r="A44" s="167" t="str">
        <f>IF(Meldeformular!B52="","",Meldeformular!A52)</f>
        <v/>
      </c>
      <c r="B44" s="171" t="str">
        <f>IF($A44="","",Meldeformular!B52)</f>
        <v/>
      </c>
      <c r="C44" s="172" t="str">
        <f>IF($A44="","",Meldeformular!C52)</f>
        <v/>
      </c>
      <c r="D44" s="172" t="str">
        <f>IF($A44="","",'allg. Daten'!$C$6)</f>
        <v/>
      </c>
      <c r="E44" s="172" t="str">
        <f>IF($A44="","",Meldeformular!D52)</f>
        <v/>
      </c>
      <c r="F44" s="173" t="str">
        <f>IF($A44="","",Meldeformular!E52)</f>
        <v/>
      </c>
      <c r="G44" s="172" t="str">
        <f>IF($A44="","",Meldeformular!F52)</f>
        <v/>
      </c>
      <c r="H44" s="172" t="str">
        <f>IF($A44="","",IF(Meldeformular!J52="","",Meldeformular!J52))</f>
        <v/>
      </c>
      <c r="I44" s="172" t="str">
        <f>IF($A44="","",IF(Meldeformular!K52="","",Meldeformular!K52))</f>
        <v/>
      </c>
      <c r="J44" s="172" t="str">
        <f>IF($A44="","",IF(Meldeformular!L52="","",Meldeformular!L52))</f>
        <v/>
      </c>
      <c r="K44" s="172" t="str">
        <f>IF($A44="","",IF(Meldeformular!M52="","",Meldeformular!M52))</f>
        <v/>
      </c>
      <c r="L44" s="172" t="str">
        <f>IF($A44="","",IF(Meldeformular!N52="","",Meldeformular!N52))</f>
        <v/>
      </c>
      <c r="M44" s="172" t="str">
        <f>IF($A44="","",IF(Meldeformular!O52="","",Meldeformular!O52))</f>
        <v/>
      </c>
      <c r="N44" s="172" t="str">
        <f>IF($A44="","",IF(Meldeformular!P52="","",Meldeformular!P52))</f>
        <v/>
      </c>
      <c r="O44" s="172" t="str">
        <f>IF($A44="","",IF(Meldeformular!Q52="","",Meldeformular!Q52))</f>
        <v/>
      </c>
      <c r="P44" s="172" t="str">
        <f>IF($A44="","",IF(Meldeformular!R52="","",Meldeformular!R52))</f>
        <v/>
      </c>
      <c r="Q44" s="172" t="str">
        <f>IF($A44="","",IF(Meldeformular!S52="","",Meldeformular!S52))</f>
        <v/>
      </c>
      <c r="R44" s="172" t="str">
        <f>IF($A44="","",IF(Meldeformular!T52="","",Meldeformular!T52))</f>
        <v/>
      </c>
      <c r="S44" s="172" t="str">
        <f>IF($A44="","",IF(Meldeformular!U52="","",Meldeformular!U52))</f>
        <v/>
      </c>
      <c r="T44" s="172" t="str">
        <f>IF($A44="","",IF(Meldeformular!V52="","",Meldeformular!V52))</f>
        <v/>
      </c>
      <c r="U44" s="172" t="str">
        <f>IF($A44="","",IF(Meldeformular!W52="","",Meldeformular!W52))</f>
        <v/>
      </c>
    </row>
    <row r="45" spans="1:21" x14ac:dyDescent="0.25">
      <c r="A45" s="167" t="str">
        <f>IF(Meldeformular!B53="","",Meldeformular!A53)</f>
        <v/>
      </c>
      <c r="B45" s="171" t="str">
        <f>IF($A45="","",Meldeformular!B53)</f>
        <v/>
      </c>
      <c r="C45" s="172" t="str">
        <f>IF($A45="","",Meldeformular!C53)</f>
        <v/>
      </c>
      <c r="D45" s="172" t="str">
        <f>IF($A45="","",'allg. Daten'!$C$6)</f>
        <v/>
      </c>
      <c r="E45" s="172" t="str">
        <f>IF($A45="","",Meldeformular!D53)</f>
        <v/>
      </c>
      <c r="F45" s="173" t="str">
        <f>IF($A45="","",Meldeformular!E53)</f>
        <v/>
      </c>
      <c r="G45" s="172" t="str">
        <f>IF($A45="","",Meldeformular!F53)</f>
        <v/>
      </c>
      <c r="H45" s="172" t="str">
        <f>IF($A45="","",IF(Meldeformular!J53="","",Meldeformular!J53))</f>
        <v/>
      </c>
      <c r="I45" s="172" t="str">
        <f>IF($A45="","",IF(Meldeformular!K53="","",Meldeformular!K53))</f>
        <v/>
      </c>
      <c r="J45" s="172" t="str">
        <f>IF($A45="","",IF(Meldeformular!L53="","",Meldeformular!L53))</f>
        <v/>
      </c>
      <c r="K45" s="172" t="str">
        <f>IF($A45="","",IF(Meldeformular!M53="","",Meldeformular!M53))</f>
        <v/>
      </c>
      <c r="L45" s="172" t="str">
        <f>IF($A45="","",IF(Meldeformular!N53="","",Meldeformular!N53))</f>
        <v/>
      </c>
      <c r="M45" s="172" t="str">
        <f>IF($A45="","",IF(Meldeformular!O53="","",Meldeformular!O53))</f>
        <v/>
      </c>
      <c r="N45" s="172" t="str">
        <f>IF($A45="","",IF(Meldeformular!P53="","",Meldeformular!P53))</f>
        <v/>
      </c>
      <c r="O45" s="172" t="str">
        <f>IF($A45="","",IF(Meldeformular!Q53="","",Meldeformular!Q53))</f>
        <v/>
      </c>
      <c r="P45" s="172" t="str">
        <f>IF($A45="","",IF(Meldeformular!R53="","",Meldeformular!R53))</f>
        <v/>
      </c>
      <c r="Q45" s="172" t="str">
        <f>IF($A45="","",IF(Meldeformular!S53="","",Meldeformular!S53))</f>
        <v/>
      </c>
      <c r="R45" s="172" t="str">
        <f>IF($A45="","",IF(Meldeformular!T53="","",Meldeformular!T53))</f>
        <v/>
      </c>
      <c r="S45" s="172" t="str">
        <f>IF($A45="","",IF(Meldeformular!U53="","",Meldeformular!U53))</f>
        <v/>
      </c>
      <c r="T45" s="172" t="str">
        <f>IF($A45="","",IF(Meldeformular!V53="","",Meldeformular!V53))</f>
        <v/>
      </c>
      <c r="U45" s="172" t="str">
        <f>IF($A45="","",IF(Meldeformular!W53="","",Meldeformular!W53))</f>
        <v/>
      </c>
    </row>
    <row r="46" spans="1:21" x14ac:dyDescent="0.25">
      <c r="A46" s="167" t="str">
        <f>IF(Meldeformular!B54="","",Meldeformular!A54)</f>
        <v/>
      </c>
      <c r="B46" s="171" t="str">
        <f>IF($A46="","",Meldeformular!B54)</f>
        <v/>
      </c>
      <c r="C46" s="172" t="str">
        <f>IF($A46="","",Meldeformular!C54)</f>
        <v/>
      </c>
      <c r="D46" s="172" t="str">
        <f>IF($A46="","",'allg. Daten'!$C$6)</f>
        <v/>
      </c>
      <c r="E46" s="172" t="str">
        <f>IF($A46="","",Meldeformular!D54)</f>
        <v/>
      </c>
      <c r="F46" s="173" t="str">
        <f>IF($A46="","",Meldeformular!E54)</f>
        <v/>
      </c>
      <c r="G46" s="172" t="str">
        <f>IF($A46="","",Meldeformular!F54)</f>
        <v/>
      </c>
      <c r="H46" s="172" t="str">
        <f>IF($A46="","",IF(Meldeformular!J54="","",Meldeformular!J54))</f>
        <v/>
      </c>
      <c r="I46" s="172" t="str">
        <f>IF($A46="","",IF(Meldeformular!K54="","",Meldeformular!K54))</f>
        <v/>
      </c>
      <c r="J46" s="172" t="str">
        <f>IF($A46="","",IF(Meldeformular!L54="","",Meldeformular!L54))</f>
        <v/>
      </c>
      <c r="K46" s="172" t="str">
        <f>IF($A46="","",IF(Meldeformular!M54="","",Meldeformular!M54))</f>
        <v/>
      </c>
      <c r="L46" s="172" t="str">
        <f>IF($A46="","",IF(Meldeformular!N54="","",Meldeformular!N54))</f>
        <v/>
      </c>
      <c r="M46" s="172" t="str">
        <f>IF($A46="","",IF(Meldeformular!O54="","",Meldeformular!O54))</f>
        <v/>
      </c>
      <c r="N46" s="172" t="str">
        <f>IF($A46="","",IF(Meldeformular!P54="","",Meldeformular!P54))</f>
        <v/>
      </c>
      <c r="O46" s="172" t="str">
        <f>IF($A46="","",IF(Meldeformular!Q54="","",Meldeformular!Q54))</f>
        <v/>
      </c>
      <c r="P46" s="172" t="str">
        <f>IF($A46="","",IF(Meldeformular!R54="","",Meldeformular!R54))</f>
        <v/>
      </c>
      <c r="Q46" s="172" t="str">
        <f>IF($A46="","",IF(Meldeformular!S54="","",Meldeformular!S54))</f>
        <v/>
      </c>
      <c r="R46" s="172" t="str">
        <f>IF($A46="","",IF(Meldeformular!T54="","",Meldeformular!T54))</f>
        <v/>
      </c>
      <c r="S46" s="172" t="str">
        <f>IF($A46="","",IF(Meldeformular!U54="","",Meldeformular!U54))</f>
        <v/>
      </c>
      <c r="T46" s="172" t="str">
        <f>IF($A46="","",IF(Meldeformular!V54="","",Meldeformular!V54))</f>
        <v/>
      </c>
      <c r="U46" s="172" t="str">
        <f>IF($A46="","",IF(Meldeformular!W54="","",Meldeformular!W54))</f>
        <v/>
      </c>
    </row>
    <row r="47" spans="1:21" x14ac:dyDescent="0.25">
      <c r="A47" s="167" t="str">
        <f>IF(Meldeformular!B55="","",Meldeformular!A55)</f>
        <v/>
      </c>
      <c r="B47" s="171" t="str">
        <f>IF($A47="","",Meldeformular!B55)</f>
        <v/>
      </c>
      <c r="C47" s="172" t="str">
        <f>IF($A47="","",Meldeformular!C55)</f>
        <v/>
      </c>
      <c r="D47" s="172" t="str">
        <f>IF($A47="","",'allg. Daten'!$C$6)</f>
        <v/>
      </c>
      <c r="E47" s="172" t="str">
        <f>IF($A47="","",Meldeformular!D55)</f>
        <v/>
      </c>
      <c r="F47" s="173" t="str">
        <f>IF($A47="","",Meldeformular!E55)</f>
        <v/>
      </c>
      <c r="G47" s="172" t="str">
        <f>IF($A47="","",Meldeformular!F55)</f>
        <v/>
      </c>
      <c r="H47" s="172" t="str">
        <f>IF($A47="","",IF(Meldeformular!J55="","",Meldeformular!J55))</f>
        <v/>
      </c>
      <c r="I47" s="172" t="str">
        <f>IF($A47="","",IF(Meldeformular!K55="","",Meldeformular!K55))</f>
        <v/>
      </c>
      <c r="J47" s="172" t="str">
        <f>IF($A47="","",IF(Meldeformular!L55="","",Meldeformular!L55))</f>
        <v/>
      </c>
      <c r="K47" s="172" t="str">
        <f>IF($A47="","",IF(Meldeformular!M55="","",Meldeformular!M55))</f>
        <v/>
      </c>
      <c r="L47" s="172" t="str">
        <f>IF($A47="","",IF(Meldeformular!N55="","",Meldeformular!N55))</f>
        <v/>
      </c>
      <c r="M47" s="172" t="str">
        <f>IF($A47="","",IF(Meldeformular!O55="","",Meldeformular!O55))</f>
        <v/>
      </c>
      <c r="N47" s="172" t="str">
        <f>IF($A47="","",IF(Meldeformular!P55="","",Meldeformular!P55))</f>
        <v/>
      </c>
      <c r="O47" s="172" t="str">
        <f>IF($A47="","",IF(Meldeformular!Q55="","",Meldeformular!Q55))</f>
        <v/>
      </c>
      <c r="P47" s="172" t="str">
        <f>IF($A47="","",IF(Meldeformular!R55="","",Meldeformular!R55))</f>
        <v/>
      </c>
      <c r="Q47" s="172" t="str">
        <f>IF($A47="","",IF(Meldeformular!S55="","",Meldeformular!S55))</f>
        <v/>
      </c>
      <c r="R47" s="172" t="str">
        <f>IF($A47="","",IF(Meldeformular!T55="","",Meldeformular!T55))</f>
        <v/>
      </c>
      <c r="S47" s="172" t="str">
        <f>IF($A47="","",IF(Meldeformular!U55="","",Meldeformular!U55))</f>
        <v/>
      </c>
      <c r="T47" s="172" t="str">
        <f>IF($A47="","",IF(Meldeformular!V55="","",Meldeformular!V55))</f>
        <v/>
      </c>
      <c r="U47" s="172" t="str">
        <f>IF($A47="","",IF(Meldeformular!W55="","",Meldeformular!W55))</f>
        <v/>
      </c>
    </row>
    <row r="48" spans="1:21" x14ac:dyDescent="0.25">
      <c r="A48" s="167" t="str">
        <f>IF(Meldeformular!B56="","",Meldeformular!A56)</f>
        <v/>
      </c>
      <c r="B48" s="171" t="str">
        <f>IF($A48="","",Meldeformular!B56)</f>
        <v/>
      </c>
      <c r="C48" s="172" t="str">
        <f>IF($A48="","",Meldeformular!C56)</f>
        <v/>
      </c>
      <c r="D48" s="172" t="str">
        <f>IF($A48="","",'allg. Daten'!$C$6)</f>
        <v/>
      </c>
      <c r="E48" s="172" t="str">
        <f>IF($A48="","",Meldeformular!D56)</f>
        <v/>
      </c>
      <c r="F48" s="173" t="str">
        <f>IF($A48="","",Meldeformular!E56)</f>
        <v/>
      </c>
      <c r="G48" s="172" t="str">
        <f>IF($A48="","",Meldeformular!F56)</f>
        <v/>
      </c>
      <c r="H48" s="172" t="str">
        <f>IF($A48="","",IF(Meldeformular!J56="","",Meldeformular!J56))</f>
        <v/>
      </c>
      <c r="I48" s="172" t="str">
        <f>IF($A48="","",IF(Meldeformular!K56="","",Meldeformular!K56))</f>
        <v/>
      </c>
      <c r="J48" s="172" t="str">
        <f>IF($A48="","",IF(Meldeformular!L56="","",Meldeformular!L56))</f>
        <v/>
      </c>
      <c r="K48" s="172" t="str">
        <f>IF($A48="","",IF(Meldeformular!M56="","",Meldeformular!M56))</f>
        <v/>
      </c>
      <c r="L48" s="172" t="str">
        <f>IF($A48="","",IF(Meldeformular!N56="","",Meldeformular!N56))</f>
        <v/>
      </c>
      <c r="M48" s="172" t="str">
        <f>IF($A48="","",IF(Meldeformular!O56="","",Meldeformular!O56))</f>
        <v/>
      </c>
      <c r="N48" s="172" t="str">
        <f>IF($A48="","",IF(Meldeformular!P56="","",Meldeformular!P56))</f>
        <v/>
      </c>
      <c r="O48" s="172" t="str">
        <f>IF($A48="","",IF(Meldeformular!Q56="","",Meldeformular!Q56))</f>
        <v/>
      </c>
      <c r="P48" s="172" t="str">
        <f>IF($A48="","",IF(Meldeformular!R56="","",Meldeformular!R56))</f>
        <v/>
      </c>
      <c r="Q48" s="172" t="str">
        <f>IF($A48="","",IF(Meldeformular!S56="","",Meldeformular!S56))</f>
        <v/>
      </c>
      <c r="R48" s="172" t="str">
        <f>IF($A48="","",IF(Meldeformular!T56="","",Meldeformular!T56))</f>
        <v/>
      </c>
      <c r="S48" s="172" t="str">
        <f>IF($A48="","",IF(Meldeformular!U56="","",Meldeformular!U56))</f>
        <v/>
      </c>
      <c r="T48" s="172" t="str">
        <f>IF($A48="","",IF(Meldeformular!V56="","",Meldeformular!V56))</f>
        <v/>
      </c>
      <c r="U48" s="172" t="str">
        <f>IF($A48="","",IF(Meldeformular!W56="","",Meldeformular!W56))</f>
        <v/>
      </c>
    </row>
    <row r="49" spans="1:21" x14ac:dyDescent="0.25">
      <c r="A49" s="167" t="str">
        <f>IF(Meldeformular!B57="","",Meldeformular!A57)</f>
        <v/>
      </c>
      <c r="B49" s="171" t="str">
        <f>IF($A49="","",Meldeformular!B57)</f>
        <v/>
      </c>
      <c r="C49" s="172" t="str">
        <f>IF($A49="","",Meldeformular!C57)</f>
        <v/>
      </c>
      <c r="D49" s="172" t="str">
        <f>IF($A49="","",'allg. Daten'!$C$6)</f>
        <v/>
      </c>
      <c r="E49" s="172" t="str">
        <f>IF($A49="","",Meldeformular!D57)</f>
        <v/>
      </c>
      <c r="F49" s="173" t="str">
        <f>IF($A49="","",Meldeformular!E57)</f>
        <v/>
      </c>
      <c r="G49" s="172" t="str">
        <f>IF($A49="","",Meldeformular!F57)</f>
        <v/>
      </c>
      <c r="H49" s="172" t="str">
        <f>IF($A49="","",IF(Meldeformular!J57="","",Meldeformular!J57))</f>
        <v/>
      </c>
      <c r="I49" s="172" t="str">
        <f>IF($A49="","",IF(Meldeformular!K57="","",Meldeformular!K57))</f>
        <v/>
      </c>
      <c r="J49" s="172" t="str">
        <f>IF($A49="","",IF(Meldeformular!L57="","",Meldeformular!L57))</f>
        <v/>
      </c>
      <c r="K49" s="172" t="str">
        <f>IF($A49="","",IF(Meldeformular!M57="","",Meldeformular!M57))</f>
        <v/>
      </c>
      <c r="L49" s="172" t="str">
        <f>IF($A49="","",IF(Meldeformular!N57="","",Meldeformular!N57))</f>
        <v/>
      </c>
      <c r="M49" s="172" t="str">
        <f>IF($A49="","",IF(Meldeformular!O57="","",Meldeformular!O57))</f>
        <v/>
      </c>
      <c r="N49" s="172" t="str">
        <f>IF($A49="","",IF(Meldeformular!P57="","",Meldeformular!P57))</f>
        <v/>
      </c>
      <c r="O49" s="172" t="str">
        <f>IF($A49="","",IF(Meldeformular!Q57="","",Meldeformular!Q57))</f>
        <v/>
      </c>
      <c r="P49" s="172" t="str">
        <f>IF($A49="","",IF(Meldeformular!R57="","",Meldeformular!R57))</f>
        <v/>
      </c>
      <c r="Q49" s="172" t="str">
        <f>IF($A49="","",IF(Meldeformular!S57="","",Meldeformular!S57))</f>
        <v/>
      </c>
      <c r="R49" s="172" t="str">
        <f>IF($A49="","",IF(Meldeformular!T57="","",Meldeformular!T57))</f>
        <v/>
      </c>
      <c r="S49" s="172" t="str">
        <f>IF($A49="","",IF(Meldeformular!U57="","",Meldeformular!U57))</f>
        <v/>
      </c>
      <c r="T49" s="172" t="str">
        <f>IF($A49="","",IF(Meldeformular!V57="","",Meldeformular!V57))</f>
        <v/>
      </c>
      <c r="U49" s="172" t="str">
        <f>IF($A49="","",IF(Meldeformular!W57="","",Meldeformular!W57))</f>
        <v/>
      </c>
    </row>
    <row r="50" spans="1:21" x14ac:dyDescent="0.25">
      <c r="A50" s="167" t="str">
        <f>IF(Meldeformular!B58="","",Meldeformular!A58)</f>
        <v/>
      </c>
      <c r="B50" s="171" t="str">
        <f>IF($A50="","",Meldeformular!B58)</f>
        <v/>
      </c>
      <c r="C50" s="172" t="str">
        <f>IF($A50="","",Meldeformular!C58)</f>
        <v/>
      </c>
      <c r="D50" s="172" t="str">
        <f>IF($A50="","",'allg. Daten'!$C$6)</f>
        <v/>
      </c>
      <c r="E50" s="172" t="str">
        <f>IF($A50="","",Meldeformular!D58)</f>
        <v/>
      </c>
      <c r="F50" s="173" t="str">
        <f>IF($A50="","",Meldeformular!E58)</f>
        <v/>
      </c>
      <c r="G50" s="172" t="str">
        <f>IF($A50="","",Meldeformular!F58)</f>
        <v/>
      </c>
      <c r="H50" s="172" t="str">
        <f>IF($A50="","",IF(Meldeformular!J58="","",Meldeformular!J58))</f>
        <v/>
      </c>
      <c r="I50" s="172" t="str">
        <f>IF($A50="","",IF(Meldeformular!K58="","",Meldeformular!K58))</f>
        <v/>
      </c>
      <c r="J50" s="172" t="str">
        <f>IF($A50="","",IF(Meldeformular!L58="","",Meldeformular!L58))</f>
        <v/>
      </c>
      <c r="K50" s="172" t="str">
        <f>IF($A50="","",IF(Meldeformular!M58="","",Meldeformular!M58))</f>
        <v/>
      </c>
      <c r="L50" s="172" t="str">
        <f>IF($A50="","",IF(Meldeformular!N58="","",Meldeformular!N58))</f>
        <v/>
      </c>
      <c r="M50" s="172" t="str">
        <f>IF($A50="","",IF(Meldeformular!O58="","",Meldeformular!O58))</f>
        <v/>
      </c>
      <c r="N50" s="172" t="str">
        <f>IF($A50="","",IF(Meldeformular!P58="","",Meldeformular!P58))</f>
        <v/>
      </c>
      <c r="O50" s="172" t="str">
        <f>IF($A50="","",IF(Meldeformular!Q58="","",Meldeformular!Q58))</f>
        <v/>
      </c>
      <c r="P50" s="172" t="str">
        <f>IF($A50="","",IF(Meldeformular!R58="","",Meldeformular!R58))</f>
        <v/>
      </c>
      <c r="Q50" s="172" t="str">
        <f>IF($A50="","",IF(Meldeformular!S58="","",Meldeformular!S58))</f>
        <v/>
      </c>
      <c r="R50" s="172" t="str">
        <f>IF($A50="","",IF(Meldeformular!T58="","",Meldeformular!T58))</f>
        <v/>
      </c>
      <c r="S50" s="172" t="str">
        <f>IF($A50="","",IF(Meldeformular!U58="","",Meldeformular!U58))</f>
        <v/>
      </c>
      <c r="T50" s="172" t="str">
        <f>IF($A50="","",IF(Meldeformular!V58="","",Meldeformular!V58))</f>
        <v/>
      </c>
      <c r="U50" s="172" t="str">
        <f>IF($A50="","",IF(Meldeformular!W58="","",Meldeformular!W58))</f>
        <v/>
      </c>
    </row>
    <row r="51" spans="1:21" x14ac:dyDescent="0.25">
      <c r="A51" s="167" t="str">
        <f>IF(Meldeformular!B59="","",Meldeformular!A59)</f>
        <v/>
      </c>
      <c r="B51" s="171" t="str">
        <f>IF($A51="","",Meldeformular!B59)</f>
        <v/>
      </c>
      <c r="C51" s="172" t="str">
        <f>IF($A51="","",Meldeformular!C59)</f>
        <v/>
      </c>
      <c r="D51" s="172" t="str">
        <f>IF($A51="","",'allg. Daten'!$C$6)</f>
        <v/>
      </c>
      <c r="E51" s="172" t="str">
        <f>IF($A51="","",Meldeformular!D59)</f>
        <v/>
      </c>
      <c r="F51" s="173" t="str">
        <f>IF($A51="","",Meldeformular!E59)</f>
        <v/>
      </c>
      <c r="G51" s="172" t="str">
        <f>IF($A51="","",Meldeformular!F59)</f>
        <v/>
      </c>
      <c r="H51" s="172" t="str">
        <f>IF($A51="","",IF(Meldeformular!J59="","",Meldeformular!J59))</f>
        <v/>
      </c>
      <c r="I51" s="172" t="str">
        <f>IF($A51="","",IF(Meldeformular!K59="","",Meldeformular!K59))</f>
        <v/>
      </c>
      <c r="J51" s="172" t="str">
        <f>IF($A51="","",IF(Meldeformular!L59="","",Meldeformular!L59))</f>
        <v/>
      </c>
      <c r="K51" s="172" t="str">
        <f>IF($A51="","",IF(Meldeformular!M59="","",Meldeformular!M59))</f>
        <v/>
      </c>
      <c r="L51" s="172" t="str">
        <f>IF($A51="","",IF(Meldeformular!N59="","",Meldeformular!N59))</f>
        <v/>
      </c>
      <c r="M51" s="172" t="str">
        <f>IF($A51="","",IF(Meldeformular!O59="","",Meldeformular!O59))</f>
        <v/>
      </c>
      <c r="N51" s="172" t="str">
        <f>IF($A51="","",IF(Meldeformular!P59="","",Meldeformular!P59))</f>
        <v/>
      </c>
      <c r="O51" s="172" t="str">
        <f>IF($A51="","",IF(Meldeformular!Q59="","",Meldeformular!Q59))</f>
        <v/>
      </c>
      <c r="P51" s="172" t="str">
        <f>IF($A51="","",IF(Meldeformular!R59="","",Meldeformular!R59))</f>
        <v/>
      </c>
      <c r="Q51" s="172" t="str">
        <f>IF($A51="","",IF(Meldeformular!S59="","",Meldeformular!S59))</f>
        <v/>
      </c>
      <c r="R51" s="172" t="str">
        <f>IF($A51="","",IF(Meldeformular!T59="","",Meldeformular!T59))</f>
        <v/>
      </c>
      <c r="S51" s="172" t="str">
        <f>IF($A51="","",IF(Meldeformular!U59="","",Meldeformular!U59))</f>
        <v/>
      </c>
      <c r="T51" s="172" t="str">
        <f>IF($A51="","",IF(Meldeformular!V59="","",Meldeformular!V59))</f>
        <v/>
      </c>
      <c r="U51" s="172" t="str">
        <f>IF($A51="","",IF(Meldeformular!W59="","",Meldeformular!W59))</f>
        <v/>
      </c>
    </row>
    <row r="52" spans="1:21" x14ac:dyDescent="0.25">
      <c r="A52" s="167" t="str">
        <f>IF(Meldeformular!B60="","",Meldeformular!A60)</f>
        <v/>
      </c>
      <c r="B52" s="171" t="str">
        <f>IF($A52="","",Meldeformular!B60)</f>
        <v/>
      </c>
      <c r="C52" s="172" t="str">
        <f>IF($A52="","",Meldeformular!C60)</f>
        <v/>
      </c>
      <c r="D52" s="172" t="str">
        <f>IF($A52="","",'allg. Daten'!$C$6)</f>
        <v/>
      </c>
      <c r="E52" s="172" t="str">
        <f>IF($A52="","",Meldeformular!D60)</f>
        <v/>
      </c>
      <c r="F52" s="173" t="str">
        <f>IF($A52="","",Meldeformular!E60)</f>
        <v/>
      </c>
      <c r="G52" s="172" t="str">
        <f>IF($A52="","",Meldeformular!F60)</f>
        <v/>
      </c>
      <c r="H52" s="172" t="str">
        <f>IF($A52="","",IF(Meldeformular!J60="","",Meldeformular!J60))</f>
        <v/>
      </c>
      <c r="I52" s="172" t="str">
        <f>IF($A52="","",IF(Meldeformular!K60="","",Meldeformular!K60))</f>
        <v/>
      </c>
      <c r="J52" s="172" t="str">
        <f>IF($A52="","",IF(Meldeformular!L60="","",Meldeformular!L60))</f>
        <v/>
      </c>
      <c r="K52" s="172" t="str">
        <f>IF($A52="","",IF(Meldeformular!M60="","",Meldeformular!M60))</f>
        <v/>
      </c>
      <c r="L52" s="172" t="str">
        <f>IF($A52="","",IF(Meldeformular!N60="","",Meldeformular!N60))</f>
        <v/>
      </c>
      <c r="M52" s="172" t="str">
        <f>IF($A52="","",IF(Meldeformular!O60="","",Meldeformular!O60))</f>
        <v/>
      </c>
      <c r="N52" s="172" t="str">
        <f>IF($A52="","",IF(Meldeformular!P60="","",Meldeformular!P60))</f>
        <v/>
      </c>
      <c r="O52" s="172" t="str">
        <f>IF($A52="","",IF(Meldeformular!Q60="","",Meldeformular!Q60))</f>
        <v/>
      </c>
      <c r="P52" s="172" t="str">
        <f>IF($A52="","",IF(Meldeformular!R60="","",Meldeformular!R60))</f>
        <v/>
      </c>
      <c r="Q52" s="172" t="str">
        <f>IF($A52="","",IF(Meldeformular!S60="","",Meldeformular!S60))</f>
        <v/>
      </c>
      <c r="R52" s="172" t="str">
        <f>IF($A52="","",IF(Meldeformular!T60="","",Meldeformular!T60))</f>
        <v/>
      </c>
      <c r="S52" s="172" t="str">
        <f>IF($A52="","",IF(Meldeformular!U60="","",Meldeformular!U60))</f>
        <v/>
      </c>
      <c r="T52" s="172" t="str">
        <f>IF($A52="","",IF(Meldeformular!V60="","",Meldeformular!V60))</f>
        <v/>
      </c>
      <c r="U52" s="172" t="str">
        <f>IF($A52="","",IF(Meldeformular!W60="","",Meldeformular!W60))</f>
        <v/>
      </c>
    </row>
    <row r="53" spans="1:21" x14ac:dyDescent="0.25">
      <c r="A53" s="167" t="str">
        <f>IF(Meldeformular!B61="","",Meldeformular!A61)</f>
        <v/>
      </c>
      <c r="B53" s="171" t="str">
        <f>IF($A53="","",Meldeformular!B61)</f>
        <v/>
      </c>
      <c r="C53" s="172" t="str">
        <f>IF($A53="","",Meldeformular!C61)</f>
        <v/>
      </c>
      <c r="D53" s="172" t="str">
        <f>IF($A53="","",'allg. Daten'!$C$6)</f>
        <v/>
      </c>
      <c r="E53" s="172" t="str">
        <f>IF($A53="","",Meldeformular!D61)</f>
        <v/>
      </c>
      <c r="F53" s="173" t="str">
        <f>IF($A53="","",Meldeformular!E61)</f>
        <v/>
      </c>
      <c r="G53" s="172" t="str">
        <f>IF($A53="","",Meldeformular!F61)</f>
        <v/>
      </c>
      <c r="H53" s="172" t="str">
        <f>IF($A53="","",IF(Meldeformular!J61="","",Meldeformular!J61))</f>
        <v/>
      </c>
      <c r="I53" s="172" t="str">
        <f>IF($A53="","",IF(Meldeformular!K61="","",Meldeformular!K61))</f>
        <v/>
      </c>
      <c r="J53" s="172" t="str">
        <f>IF($A53="","",IF(Meldeformular!L61="","",Meldeformular!L61))</f>
        <v/>
      </c>
      <c r="K53" s="172" t="str">
        <f>IF($A53="","",IF(Meldeformular!M61="","",Meldeformular!M61))</f>
        <v/>
      </c>
      <c r="L53" s="172" t="str">
        <f>IF($A53="","",IF(Meldeformular!N61="","",Meldeformular!N61))</f>
        <v/>
      </c>
      <c r="M53" s="172" t="str">
        <f>IF($A53="","",IF(Meldeformular!O61="","",Meldeformular!O61))</f>
        <v/>
      </c>
      <c r="N53" s="172" t="str">
        <f>IF($A53="","",IF(Meldeformular!P61="","",Meldeformular!P61))</f>
        <v/>
      </c>
      <c r="O53" s="172" t="str">
        <f>IF($A53="","",IF(Meldeformular!Q61="","",Meldeformular!Q61))</f>
        <v/>
      </c>
      <c r="P53" s="172" t="str">
        <f>IF($A53="","",IF(Meldeformular!R61="","",Meldeformular!R61))</f>
        <v/>
      </c>
      <c r="Q53" s="172" t="str">
        <f>IF($A53="","",IF(Meldeformular!S61="","",Meldeformular!S61))</f>
        <v/>
      </c>
      <c r="R53" s="172" t="str">
        <f>IF($A53="","",IF(Meldeformular!T61="","",Meldeformular!T61))</f>
        <v/>
      </c>
      <c r="S53" s="172" t="str">
        <f>IF($A53="","",IF(Meldeformular!U61="","",Meldeformular!U61))</f>
        <v/>
      </c>
      <c r="T53" s="172" t="str">
        <f>IF($A53="","",IF(Meldeformular!V61="","",Meldeformular!V61))</f>
        <v/>
      </c>
      <c r="U53" s="172" t="str">
        <f>IF($A53="","",IF(Meldeformular!W61="","",Meldeformular!W61))</f>
        <v/>
      </c>
    </row>
    <row r="54" spans="1:21" x14ac:dyDescent="0.25">
      <c r="A54" s="167" t="str">
        <f>IF(Meldeformular!B62="","",Meldeformular!A62)</f>
        <v/>
      </c>
      <c r="B54" s="171" t="str">
        <f>IF($A54="","",Meldeformular!B62)</f>
        <v/>
      </c>
      <c r="C54" s="172" t="str">
        <f>IF($A54="","",Meldeformular!C62)</f>
        <v/>
      </c>
      <c r="D54" s="172" t="str">
        <f>IF($A54="","",'allg. Daten'!$C$6)</f>
        <v/>
      </c>
      <c r="E54" s="172" t="str">
        <f>IF($A54="","",Meldeformular!D62)</f>
        <v/>
      </c>
      <c r="F54" s="173" t="str">
        <f>IF($A54="","",Meldeformular!E62)</f>
        <v/>
      </c>
      <c r="G54" s="172" t="str">
        <f>IF($A54="","",Meldeformular!F62)</f>
        <v/>
      </c>
      <c r="H54" s="172" t="str">
        <f>IF($A54="","",IF(Meldeformular!J62="","",Meldeformular!J62))</f>
        <v/>
      </c>
      <c r="I54" s="172" t="str">
        <f>IF($A54="","",IF(Meldeformular!K62="","",Meldeformular!K62))</f>
        <v/>
      </c>
      <c r="J54" s="172" t="str">
        <f>IF($A54="","",IF(Meldeformular!L62="","",Meldeformular!L62))</f>
        <v/>
      </c>
      <c r="K54" s="172" t="str">
        <f>IF($A54="","",IF(Meldeformular!M62="","",Meldeformular!M62))</f>
        <v/>
      </c>
      <c r="L54" s="172" t="str">
        <f>IF($A54="","",IF(Meldeformular!N62="","",Meldeformular!N62))</f>
        <v/>
      </c>
      <c r="M54" s="172" t="str">
        <f>IF($A54="","",IF(Meldeformular!O62="","",Meldeformular!O62))</f>
        <v/>
      </c>
      <c r="N54" s="172" t="str">
        <f>IF($A54="","",IF(Meldeformular!P62="","",Meldeformular!P62))</f>
        <v/>
      </c>
      <c r="O54" s="172" t="str">
        <f>IF($A54="","",IF(Meldeformular!Q62="","",Meldeformular!Q62))</f>
        <v/>
      </c>
      <c r="P54" s="172" t="str">
        <f>IF($A54="","",IF(Meldeformular!R62="","",Meldeformular!R62))</f>
        <v/>
      </c>
      <c r="Q54" s="172" t="str">
        <f>IF($A54="","",IF(Meldeformular!S62="","",Meldeformular!S62))</f>
        <v/>
      </c>
      <c r="R54" s="172" t="str">
        <f>IF($A54="","",IF(Meldeformular!T62="","",Meldeformular!T62))</f>
        <v/>
      </c>
      <c r="S54" s="172" t="str">
        <f>IF($A54="","",IF(Meldeformular!U62="","",Meldeformular!U62))</f>
        <v/>
      </c>
      <c r="T54" s="172" t="str">
        <f>IF($A54="","",IF(Meldeformular!V62="","",Meldeformular!V62))</f>
        <v/>
      </c>
      <c r="U54" s="172" t="str">
        <f>IF($A54="","",IF(Meldeformular!W62="","",Meldeformular!W62))</f>
        <v/>
      </c>
    </row>
    <row r="55" spans="1:21" x14ac:dyDescent="0.25">
      <c r="A55" s="167" t="str">
        <f>IF(Meldeformular!B63="","",Meldeformular!A63)</f>
        <v/>
      </c>
      <c r="B55" s="171" t="str">
        <f>IF($A55="","",Meldeformular!B63)</f>
        <v/>
      </c>
      <c r="C55" s="172" t="str">
        <f>IF($A55="","",Meldeformular!C63)</f>
        <v/>
      </c>
      <c r="D55" s="172" t="str">
        <f>IF($A55="","",'allg. Daten'!$C$6)</f>
        <v/>
      </c>
      <c r="E55" s="172" t="str">
        <f>IF($A55="","",Meldeformular!D63)</f>
        <v/>
      </c>
      <c r="F55" s="173" t="str">
        <f>IF($A55="","",Meldeformular!E63)</f>
        <v/>
      </c>
      <c r="G55" s="172" t="str">
        <f>IF($A55="","",Meldeformular!F63)</f>
        <v/>
      </c>
      <c r="H55" s="172" t="str">
        <f>IF($A55="","",IF(Meldeformular!J63="","",Meldeformular!J63))</f>
        <v/>
      </c>
      <c r="I55" s="172" t="str">
        <f>IF($A55="","",IF(Meldeformular!K63="","",Meldeformular!K63))</f>
        <v/>
      </c>
      <c r="J55" s="172" t="str">
        <f>IF($A55="","",IF(Meldeformular!L63="","",Meldeformular!L63))</f>
        <v/>
      </c>
      <c r="K55" s="172" t="str">
        <f>IF($A55="","",IF(Meldeformular!M63="","",Meldeformular!M63))</f>
        <v/>
      </c>
      <c r="L55" s="172" t="str">
        <f>IF($A55="","",IF(Meldeformular!N63="","",Meldeformular!N63))</f>
        <v/>
      </c>
      <c r="M55" s="172" t="str">
        <f>IF($A55="","",IF(Meldeformular!O63="","",Meldeformular!O63))</f>
        <v/>
      </c>
      <c r="N55" s="172" t="str">
        <f>IF($A55="","",IF(Meldeformular!P63="","",Meldeformular!P63))</f>
        <v/>
      </c>
      <c r="O55" s="172" t="str">
        <f>IF($A55="","",IF(Meldeformular!Q63="","",Meldeformular!Q63))</f>
        <v/>
      </c>
      <c r="P55" s="172" t="str">
        <f>IF($A55="","",IF(Meldeformular!R63="","",Meldeformular!R63))</f>
        <v/>
      </c>
      <c r="Q55" s="172" t="str">
        <f>IF($A55="","",IF(Meldeformular!S63="","",Meldeformular!S63))</f>
        <v/>
      </c>
      <c r="R55" s="172" t="str">
        <f>IF($A55="","",IF(Meldeformular!T63="","",Meldeformular!T63))</f>
        <v/>
      </c>
      <c r="S55" s="172" t="str">
        <f>IF($A55="","",IF(Meldeformular!U63="","",Meldeformular!U63))</f>
        <v/>
      </c>
      <c r="T55" s="172" t="str">
        <f>IF($A55="","",IF(Meldeformular!V63="","",Meldeformular!V63))</f>
        <v/>
      </c>
      <c r="U55" s="172" t="str">
        <f>IF($A55="","",IF(Meldeformular!W63="","",Meldeformular!W63))</f>
        <v/>
      </c>
    </row>
    <row r="56" spans="1:21" x14ac:dyDescent="0.25">
      <c r="A56" s="167" t="str">
        <f>IF(Meldeformular!B64="","",Meldeformular!A64)</f>
        <v/>
      </c>
      <c r="B56" s="171" t="str">
        <f>IF($A56="","",Meldeformular!B64)</f>
        <v/>
      </c>
      <c r="C56" s="172" t="str">
        <f>IF($A56="","",Meldeformular!C64)</f>
        <v/>
      </c>
      <c r="D56" s="172" t="str">
        <f>IF($A56="","",'allg. Daten'!$C$6)</f>
        <v/>
      </c>
      <c r="E56" s="172" t="str">
        <f>IF($A56="","",Meldeformular!D64)</f>
        <v/>
      </c>
      <c r="F56" s="173" t="str">
        <f>IF($A56="","",Meldeformular!E64)</f>
        <v/>
      </c>
      <c r="G56" s="172" t="str">
        <f>IF($A56="","",Meldeformular!F64)</f>
        <v/>
      </c>
      <c r="H56" s="172" t="str">
        <f>IF($A56="","",IF(Meldeformular!J64="","",Meldeformular!J64))</f>
        <v/>
      </c>
      <c r="I56" s="172" t="str">
        <f>IF($A56="","",IF(Meldeformular!K64="","",Meldeformular!K64))</f>
        <v/>
      </c>
      <c r="J56" s="172" t="str">
        <f>IF($A56="","",IF(Meldeformular!L64="","",Meldeformular!L64))</f>
        <v/>
      </c>
      <c r="K56" s="172" t="str">
        <f>IF($A56="","",IF(Meldeformular!M64="","",Meldeformular!M64))</f>
        <v/>
      </c>
      <c r="L56" s="172" t="str">
        <f>IF($A56="","",IF(Meldeformular!N64="","",Meldeformular!N64))</f>
        <v/>
      </c>
      <c r="M56" s="172" t="str">
        <f>IF($A56="","",IF(Meldeformular!O64="","",Meldeformular!O64))</f>
        <v/>
      </c>
      <c r="N56" s="172" t="str">
        <f>IF($A56="","",IF(Meldeformular!P64="","",Meldeformular!P64))</f>
        <v/>
      </c>
      <c r="O56" s="172" t="str">
        <f>IF($A56="","",IF(Meldeformular!Q64="","",Meldeformular!Q64))</f>
        <v/>
      </c>
      <c r="P56" s="172" t="str">
        <f>IF($A56="","",IF(Meldeformular!R64="","",Meldeformular!R64))</f>
        <v/>
      </c>
      <c r="Q56" s="172" t="str">
        <f>IF($A56="","",IF(Meldeformular!S64="","",Meldeformular!S64))</f>
        <v/>
      </c>
      <c r="R56" s="172" t="str">
        <f>IF($A56="","",IF(Meldeformular!T64="","",Meldeformular!T64))</f>
        <v/>
      </c>
      <c r="S56" s="172" t="str">
        <f>IF($A56="","",IF(Meldeformular!U64="","",Meldeformular!U64))</f>
        <v/>
      </c>
      <c r="T56" s="172" t="str">
        <f>IF($A56="","",IF(Meldeformular!V64="","",Meldeformular!V64))</f>
        <v/>
      </c>
      <c r="U56" s="172" t="str">
        <f>IF($A56="","",IF(Meldeformular!W64="","",Meldeformular!W64))</f>
        <v/>
      </c>
    </row>
    <row r="57" spans="1:21" x14ac:dyDescent="0.25">
      <c r="A57" s="167" t="str">
        <f>IF(Meldeformular!B65="","",Meldeformular!A65)</f>
        <v/>
      </c>
      <c r="B57" s="171" t="str">
        <f>IF($A57="","",Meldeformular!B65)</f>
        <v/>
      </c>
      <c r="C57" s="172" t="str">
        <f>IF($A57="","",Meldeformular!C65)</f>
        <v/>
      </c>
      <c r="D57" s="172" t="str">
        <f>IF($A57="","",'allg. Daten'!$C$6)</f>
        <v/>
      </c>
      <c r="E57" s="172" t="str">
        <f>IF($A57="","",Meldeformular!D65)</f>
        <v/>
      </c>
      <c r="F57" s="173" t="str">
        <f>IF($A57="","",Meldeformular!E65)</f>
        <v/>
      </c>
      <c r="G57" s="172" t="str">
        <f>IF($A57="","",Meldeformular!F65)</f>
        <v/>
      </c>
      <c r="H57" s="172" t="str">
        <f>IF($A57="","",IF(Meldeformular!J65="","",Meldeformular!J65))</f>
        <v/>
      </c>
      <c r="I57" s="172" t="str">
        <f>IF($A57="","",IF(Meldeformular!K65="","",Meldeformular!K65))</f>
        <v/>
      </c>
      <c r="J57" s="172" t="str">
        <f>IF($A57="","",IF(Meldeformular!L65="","",Meldeformular!L65))</f>
        <v/>
      </c>
      <c r="K57" s="172" t="str">
        <f>IF($A57="","",IF(Meldeformular!M65="","",Meldeformular!M65))</f>
        <v/>
      </c>
      <c r="L57" s="172" t="str">
        <f>IF($A57="","",IF(Meldeformular!N65="","",Meldeformular!N65))</f>
        <v/>
      </c>
      <c r="M57" s="172" t="str">
        <f>IF($A57="","",IF(Meldeformular!O65="","",Meldeformular!O65))</f>
        <v/>
      </c>
      <c r="N57" s="172" t="str">
        <f>IF($A57="","",IF(Meldeformular!P65="","",Meldeformular!P65))</f>
        <v/>
      </c>
      <c r="O57" s="172" t="str">
        <f>IF($A57="","",IF(Meldeformular!Q65="","",Meldeformular!Q65))</f>
        <v/>
      </c>
      <c r="P57" s="172" t="str">
        <f>IF($A57="","",IF(Meldeformular!R65="","",Meldeformular!R65))</f>
        <v/>
      </c>
      <c r="Q57" s="172" t="str">
        <f>IF($A57="","",IF(Meldeformular!S65="","",Meldeformular!S65))</f>
        <v/>
      </c>
      <c r="R57" s="172" t="str">
        <f>IF($A57="","",IF(Meldeformular!T65="","",Meldeformular!T65))</f>
        <v/>
      </c>
      <c r="S57" s="172" t="str">
        <f>IF($A57="","",IF(Meldeformular!U65="","",Meldeformular!U65))</f>
        <v/>
      </c>
      <c r="T57" s="172" t="str">
        <f>IF($A57="","",IF(Meldeformular!V65="","",Meldeformular!V65))</f>
        <v/>
      </c>
      <c r="U57" s="172" t="str">
        <f>IF($A57="","",IF(Meldeformular!W65="","",Meldeformular!W65))</f>
        <v/>
      </c>
    </row>
    <row r="58" spans="1:21" x14ac:dyDescent="0.25">
      <c r="A58" s="167" t="str">
        <f>IF(Meldeformular!B66="","",Meldeformular!A66)</f>
        <v/>
      </c>
      <c r="B58" s="171" t="str">
        <f>IF($A58="","",Meldeformular!B66)</f>
        <v/>
      </c>
      <c r="C58" s="172" t="str">
        <f>IF($A58="","",Meldeformular!C66)</f>
        <v/>
      </c>
      <c r="D58" s="172" t="str">
        <f>IF($A58="","",'allg. Daten'!$C$6)</f>
        <v/>
      </c>
      <c r="E58" s="172" t="str">
        <f>IF($A58="","",Meldeformular!D66)</f>
        <v/>
      </c>
      <c r="F58" s="173" t="str">
        <f>IF($A58="","",Meldeformular!E66)</f>
        <v/>
      </c>
      <c r="G58" s="172" t="str">
        <f>IF($A58="","",Meldeformular!F66)</f>
        <v/>
      </c>
      <c r="H58" s="172" t="str">
        <f>IF($A58="","",IF(Meldeformular!J66="","",Meldeformular!J66))</f>
        <v/>
      </c>
      <c r="I58" s="172" t="str">
        <f>IF($A58="","",IF(Meldeformular!K66="","",Meldeformular!K66))</f>
        <v/>
      </c>
      <c r="J58" s="172" t="str">
        <f>IF($A58="","",IF(Meldeformular!L66="","",Meldeformular!L66))</f>
        <v/>
      </c>
      <c r="K58" s="172" t="str">
        <f>IF($A58="","",IF(Meldeformular!M66="","",Meldeformular!M66))</f>
        <v/>
      </c>
      <c r="L58" s="172" t="str">
        <f>IF($A58="","",IF(Meldeformular!N66="","",Meldeformular!N66))</f>
        <v/>
      </c>
      <c r="M58" s="172" t="str">
        <f>IF($A58="","",IF(Meldeformular!O66="","",Meldeformular!O66))</f>
        <v/>
      </c>
      <c r="N58" s="172" t="str">
        <f>IF($A58="","",IF(Meldeformular!P66="","",Meldeformular!P66))</f>
        <v/>
      </c>
      <c r="O58" s="172" t="str">
        <f>IF($A58="","",IF(Meldeformular!Q66="","",Meldeformular!Q66))</f>
        <v/>
      </c>
      <c r="P58" s="172" t="str">
        <f>IF($A58="","",IF(Meldeformular!R66="","",Meldeformular!R66))</f>
        <v/>
      </c>
      <c r="Q58" s="172" t="str">
        <f>IF($A58="","",IF(Meldeformular!S66="","",Meldeformular!S66))</f>
        <v/>
      </c>
      <c r="R58" s="172" t="str">
        <f>IF($A58="","",IF(Meldeformular!T66="","",Meldeformular!T66))</f>
        <v/>
      </c>
      <c r="S58" s="172" t="str">
        <f>IF($A58="","",IF(Meldeformular!U66="","",Meldeformular!U66))</f>
        <v/>
      </c>
      <c r="T58" s="172" t="str">
        <f>IF($A58="","",IF(Meldeformular!V66="","",Meldeformular!V66))</f>
        <v/>
      </c>
      <c r="U58" s="172" t="str">
        <f>IF($A58="","",IF(Meldeformular!W66="","",Meldeformular!W66))</f>
        <v/>
      </c>
    </row>
    <row r="59" spans="1:21" x14ac:dyDescent="0.25">
      <c r="A59" s="167" t="str">
        <f>IF(Meldeformular!B67="","",Meldeformular!A67)</f>
        <v/>
      </c>
      <c r="B59" s="171" t="str">
        <f>IF($A59="","",Meldeformular!B67)</f>
        <v/>
      </c>
      <c r="C59" s="172" t="str">
        <f>IF($A59="","",Meldeformular!C67)</f>
        <v/>
      </c>
      <c r="D59" s="172" t="str">
        <f>IF($A59="","",'allg. Daten'!$C$6)</f>
        <v/>
      </c>
      <c r="E59" s="172" t="str">
        <f>IF($A59="","",Meldeformular!D67)</f>
        <v/>
      </c>
      <c r="F59" s="173" t="str">
        <f>IF($A59="","",Meldeformular!E67)</f>
        <v/>
      </c>
      <c r="G59" s="172" t="str">
        <f>IF($A59="","",Meldeformular!F67)</f>
        <v/>
      </c>
      <c r="H59" s="172" t="str">
        <f>IF($A59="","",IF(Meldeformular!J67="","",Meldeformular!J67))</f>
        <v/>
      </c>
      <c r="I59" s="172" t="str">
        <f>IF($A59="","",IF(Meldeformular!K67="","",Meldeformular!K67))</f>
        <v/>
      </c>
      <c r="J59" s="172" t="str">
        <f>IF($A59="","",IF(Meldeformular!L67="","",Meldeformular!L67))</f>
        <v/>
      </c>
      <c r="K59" s="172" t="str">
        <f>IF($A59="","",IF(Meldeformular!M67="","",Meldeformular!M67))</f>
        <v/>
      </c>
      <c r="L59" s="172" t="str">
        <f>IF($A59="","",IF(Meldeformular!N67="","",Meldeformular!N67))</f>
        <v/>
      </c>
      <c r="M59" s="172" t="str">
        <f>IF($A59="","",IF(Meldeformular!O67="","",Meldeformular!O67))</f>
        <v/>
      </c>
      <c r="N59" s="172" t="str">
        <f>IF($A59="","",IF(Meldeformular!P67="","",Meldeformular!P67))</f>
        <v/>
      </c>
      <c r="O59" s="172" t="str">
        <f>IF($A59="","",IF(Meldeformular!Q67="","",Meldeformular!Q67))</f>
        <v/>
      </c>
      <c r="P59" s="172" t="str">
        <f>IF($A59="","",IF(Meldeformular!R67="","",Meldeformular!R67))</f>
        <v/>
      </c>
      <c r="Q59" s="172" t="str">
        <f>IF($A59="","",IF(Meldeformular!S67="","",Meldeformular!S67))</f>
        <v/>
      </c>
      <c r="R59" s="172" t="str">
        <f>IF($A59="","",IF(Meldeformular!T67="","",Meldeformular!T67))</f>
        <v/>
      </c>
      <c r="S59" s="172" t="str">
        <f>IF($A59="","",IF(Meldeformular!U67="","",Meldeformular!U67))</f>
        <v/>
      </c>
      <c r="T59" s="172" t="str">
        <f>IF($A59="","",IF(Meldeformular!V67="","",Meldeformular!V67))</f>
        <v/>
      </c>
      <c r="U59" s="172" t="str">
        <f>IF($A59="","",IF(Meldeformular!W67="","",Meldeformular!W67))</f>
        <v/>
      </c>
    </row>
    <row r="60" spans="1:21" x14ac:dyDescent="0.25">
      <c r="A60" s="167" t="str">
        <f>IF(Meldeformular!B68="","",Meldeformular!A68)</f>
        <v/>
      </c>
      <c r="B60" s="171" t="str">
        <f>IF($A60="","",Meldeformular!B68)</f>
        <v/>
      </c>
      <c r="C60" s="172" t="str">
        <f>IF($A60="","",Meldeformular!C68)</f>
        <v/>
      </c>
      <c r="D60" s="172" t="str">
        <f>IF($A60="","",'allg. Daten'!$C$6)</f>
        <v/>
      </c>
      <c r="E60" s="172" t="str">
        <f>IF($A60="","",Meldeformular!D68)</f>
        <v/>
      </c>
      <c r="F60" s="173" t="str">
        <f>IF($A60="","",Meldeformular!E68)</f>
        <v/>
      </c>
      <c r="G60" s="172" t="str">
        <f>IF($A60="","",Meldeformular!F68)</f>
        <v/>
      </c>
      <c r="H60" s="172" t="str">
        <f>IF($A60="","",IF(Meldeformular!J68="","",Meldeformular!J68))</f>
        <v/>
      </c>
      <c r="I60" s="172" t="str">
        <f>IF($A60="","",IF(Meldeformular!K68="","",Meldeformular!K68))</f>
        <v/>
      </c>
      <c r="J60" s="172" t="str">
        <f>IF($A60="","",IF(Meldeformular!L68="","",Meldeformular!L68))</f>
        <v/>
      </c>
      <c r="K60" s="172" t="str">
        <f>IF($A60="","",IF(Meldeformular!M68="","",Meldeformular!M68))</f>
        <v/>
      </c>
      <c r="L60" s="172" t="str">
        <f>IF($A60="","",IF(Meldeformular!N68="","",Meldeformular!N68))</f>
        <v/>
      </c>
      <c r="M60" s="172" t="str">
        <f>IF($A60="","",IF(Meldeformular!O68="","",Meldeformular!O68))</f>
        <v/>
      </c>
      <c r="N60" s="172" t="str">
        <f>IF($A60="","",IF(Meldeformular!P68="","",Meldeformular!P68))</f>
        <v/>
      </c>
      <c r="O60" s="172" t="str">
        <f>IF($A60="","",IF(Meldeformular!Q68="","",Meldeformular!Q68))</f>
        <v/>
      </c>
      <c r="P60" s="172" t="str">
        <f>IF($A60="","",IF(Meldeformular!R68="","",Meldeformular!R68))</f>
        <v/>
      </c>
      <c r="Q60" s="172" t="str">
        <f>IF($A60="","",IF(Meldeformular!S68="","",Meldeformular!S68))</f>
        <v/>
      </c>
      <c r="R60" s="172" t="str">
        <f>IF($A60="","",IF(Meldeformular!T68="","",Meldeformular!T68))</f>
        <v/>
      </c>
      <c r="S60" s="172" t="str">
        <f>IF($A60="","",IF(Meldeformular!U68="","",Meldeformular!U68))</f>
        <v/>
      </c>
      <c r="T60" s="172" t="str">
        <f>IF($A60="","",IF(Meldeformular!V68="","",Meldeformular!V68))</f>
        <v/>
      </c>
      <c r="U60" s="172" t="str">
        <f>IF($A60="","",IF(Meldeformular!W68="","",Meldeformular!W68))</f>
        <v/>
      </c>
    </row>
    <row r="61" spans="1:21" x14ac:dyDescent="0.25">
      <c r="A61" s="167" t="str">
        <f>IF(Meldeformular!B69="","",Meldeformular!A69)</f>
        <v/>
      </c>
      <c r="B61" s="171" t="str">
        <f>IF($A61="","",Meldeformular!B69)</f>
        <v/>
      </c>
      <c r="C61" s="172" t="str">
        <f>IF($A61="","",Meldeformular!C69)</f>
        <v/>
      </c>
      <c r="D61" s="172" t="str">
        <f>IF($A61="","",'allg. Daten'!$C$6)</f>
        <v/>
      </c>
      <c r="E61" s="172" t="str">
        <f>IF($A61="","",Meldeformular!D69)</f>
        <v/>
      </c>
      <c r="F61" s="173" t="str">
        <f>IF($A61="","",Meldeformular!E69)</f>
        <v/>
      </c>
      <c r="G61" s="172" t="str">
        <f>IF($A61="","",Meldeformular!F69)</f>
        <v/>
      </c>
      <c r="H61" s="172" t="str">
        <f>IF($A61="","",IF(Meldeformular!J69="","",Meldeformular!J69))</f>
        <v/>
      </c>
      <c r="I61" s="172" t="str">
        <f>IF($A61="","",IF(Meldeformular!K69="","",Meldeformular!K69))</f>
        <v/>
      </c>
      <c r="J61" s="172" t="str">
        <f>IF($A61="","",IF(Meldeformular!L69="","",Meldeformular!L69))</f>
        <v/>
      </c>
      <c r="K61" s="172" t="str">
        <f>IF($A61="","",IF(Meldeformular!M69="","",Meldeformular!M69))</f>
        <v/>
      </c>
      <c r="L61" s="172" t="str">
        <f>IF($A61="","",IF(Meldeformular!N69="","",Meldeformular!N69))</f>
        <v/>
      </c>
      <c r="M61" s="172" t="str">
        <f>IF($A61="","",IF(Meldeformular!O69="","",Meldeformular!O69))</f>
        <v/>
      </c>
      <c r="N61" s="172" t="str">
        <f>IF($A61="","",IF(Meldeformular!P69="","",Meldeformular!P69))</f>
        <v/>
      </c>
      <c r="O61" s="172" t="str">
        <f>IF($A61="","",IF(Meldeformular!Q69="","",Meldeformular!Q69))</f>
        <v/>
      </c>
      <c r="P61" s="172" t="str">
        <f>IF($A61="","",IF(Meldeformular!R69="","",Meldeformular!R69))</f>
        <v/>
      </c>
      <c r="Q61" s="172" t="str">
        <f>IF($A61="","",IF(Meldeformular!S69="","",Meldeformular!S69))</f>
        <v/>
      </c>
      <c r="R61" s="172" t="str">
        <f>IF($A61="","",IF(Meldeformular!T69="","",Meldeformular!T69))</f>
        <v/>
      </c>
      <c r="S61" s="172" t="str">
        <f>IF($A61="","",IF(Meldeformular!U69="","",Meldeformular!U69))</f>
        <v/>
      </c>
      <c r="T61" s="172" t="str">
        <f>IF($A61="","",IF(Meldeformular!V69="","",Meldeformular!V69))</f>
        <v/>
      </c>
      <c r="U61" s="172" t="str">
        <f>IF($A61="","",IF(Meldeformular!W69="","",Meldeformular!W69))</f>
        <v/>
      </c>
    </row>
    <row r="62" spans="1:21" x14ac:dyDescent="0.25">
      <c r="A62" s="167" t="str">
        <f>IF(Meldeformular!B70="","",Meldeformular!A70)</f>
        <v/>
      </c>
      <c r="B62" s="171" t="str">
        <f>IF($A62="","",Meldeformular!B70)</f>
        <v/>
      </c>
      <c r="C62" s="172" t="str">
        <f>IF($A62="","",Meldeformular!C70)</f>
        <v/>
      </c>
      <c r="D62" s="172" t="str">
        <f>IF($A62="","",'allg. Daten'!$C$6)</f>
        <v/>
      </c>
      <c r="E62" s="172" t="str">
        <f>IF($A62="","",Meldeformular!D70)</f>
        <v/>
      </c>
      <c r="F62" s="173" t="str">
        <f>IF($A62="","",Meldeformular!E70)</f>
        <v/>
      </c>
      <c r="G62" s="172" t="str">
        <f>IF($A62="","",Meldeformular!F70)</f>
        <v/>
      </c>
      <c r="H62" s="172" t="str">
        <f>IF($A62="","",IF(Meldeformular!J70="","",Meldeformular!J70))</f>
        <v/>
      </c>
      <c r="I62" s="172" t="str">
        <f>IF($A62="","",IF(Meldeformular!K70="","",Meldeformular!K70))</f>
        <v/>
      </c>
      <c r="J62" s="172" t="str">
        <f>IF($A62="","",IF(Meldeformular!L70="","",Meldeformular!L70))</f>
        <v/>
      </c>
      <c r="K62" s="172" t="str">
        <f>IF($A62="","",IF(Meldeformular!M70="","",Meldeformular!M70))</f>
        <v/>
      </c>
      <c r="L62" s="172" t="str">
        <f>IF($A62="","",IF(Meldeformular!N70="","",Meldeformular!N70))</f>
        <v/>
      </c>
      <c r="M62" s="172" t="str">
        <f>IF($A62="","",IF(Meldeformular!O70="","",Meldeformular!O70))</f>
        <v/>
      </c>
      <c r="N62" s="172" t="str">
        <f>IF($A62="","",IF(Meldeformular!P70="","",Meldeformular!P70))</f>
        <v/>
      </c>
      <c r="O62" s="172" t="str">
        <f>IF($A62="","",IF(Meldeformular!Q70="","",Meldeformular!Q70))</f>
        <v/>
      </c>
      <c r="P62" s="172" t="str">
        <f>IF($A62="","",IF(Meldeformular!R70="","",Meldeformular!R70))</f>
        <v/>
      </c>
      <c r="Q62" s="172" t="str">
        <f>IF($A62="","",IF(Meldeformular!S70="","",Meldeformular!S70))</f>
        <v/>
      </c>
      <c r="R62" s="172" t="str">
        <f>IF($A62="","",IF(Meldeformular!T70="","",Meldeformular!T70))</f>
        <v/>
      </c>
      <c r="S62" s="172" t="str">
        <f>IF($A62="","",IF(Meldeformular!U70="","",Meldeformular!U70))</f>
        <v/>
      </c>
      <c r="T62" s="172" t="str">
        <f>IF($A62="","",IF(Meldeformular!V70="","",Meldeformular!V70))</f>
        <v/>
      </c>
      <c r="U62" s="172" t="str">
        <f>IF($A62="","",IF(Meldeformular!W70="","",Meldeformular!W70))</f>
        <v/>
      </c>
    </row>
    <row r="63" spans="1:21" x14ac:dyDescent="0.25">
      <c r="A63" s="167" t="str">
        <f>IF(Meldeformular!B71="","",Meldeformular!A71)</f>
        <v/>
      </c>
      <c r="B63" s="171" t="str">
        <f>IF($A63="","",Meldeformular!B71)</f>
        <v/>
      </c>
      <c r="C63" s="172" t="str">
        <f>IF($A63="","",Meldeformular!C71)</f>
        <v/>
      </c>
      <c r="D63" s="172" t="str">
        <f>IF($A63="","",'allg. Daten'!$C$6)</f>
        <v/>
      </c>
      <c r="E63" s="172" t="str">
        <f>IF($A63="","",Meldeformular!D71)</f>
        <v/>
      </c>
      <c r="F63" s="173" t="str">
        <f>IF($A63="","",Meldeformular!E71)</f>
        <v/>
      </c>
      <c r="G63" s="172" t="str">
        <f>IF($A63="","",Meldeformular!F71)</f>
        <v/>
      </c>
      <c r="H63" s="172" t="str">
        <f>IF($A63="","",IF(Meldeformular!J71="","",Meldeformular!J71))</f>
        <v/>
      </c>
      <c r="I63" s="172" t="str">
        <f>IF($A63="","",IF(Meldeformular!K71="","",Meldeformular!K71))</f>
        <v/>
      </c>
      <c r="J63" s="172" t="str">
        <f>IF($A63="","",IF(Meldeformular!L71="","",Meldeformular!L71))</f>
        <v/>
      </c>
      <c r="K63" s="172" t="str">
        <f>IF($A63="","",IF(Meldeformular!M71="","",Meldeformular!M71))</f>
        <v/>
      </c>
      <c r="L63" s="172" t="str">
        <f>IF($A63="","",IF(Meldeformular!N71="","",Meldeformular!N71))</f>
        <v/>
      </c>
      <c r="M63" s="172" t="str">
        <f>IF($A63="","",IF(Meldeformular!O71="","",Meldeformular!O71))</f>
        <v/>
      </c>
      <c r="N63" s="172" t="str">
        <f>IF($A63="","",IF(Meldeformular!P71="","",Meldeformular!P71))</f>
        <v/>
      </c>
      <c r="O63" s="172" t="str">
        <f>IF($A63="","",IF(Meldeformular!Q71="","",Meldeformular!Q71))</f>
        <v/>
      </c>
      <c r="P63" s="172" t="str">
        <f>IF($A63="","",IF(Meldeformular!R71="","",Meldeformular!R71))</f>
        <v/>
      </c>
      <c r="Q63" s="172" t="str">
        <f>IF($A63="","",IF(Meldeformular!S71="","",Meldeformular!S71))</f>
        <v/>
      </c>
      <c r="R63" s="172" t="str">
        <f>IF($A63="","",IF(Meldeformular!T71="","",Meldeformular!T71))</f>
        <v/>
      </c>
      <c r="S63" s="172" t="str">
        <f>IF($A63="","",IF(Meldeformular!U71="","",Meldeformular!U71))</f>
        <v/>
      </c>
      <c r="T63" s="172" t="str">
        <f>IF($A63="","",IF(Meldeformular!V71="","",Meldeformular!V71))</f>
        <v/>
      </c>
      <c r="U63" s="172" t="str">
        <f>IF($A63="","",IF(Meldeformular!W71="","",Meldeformular!W71))</f>
        <v/>
      </c>
    </row>
    <row r="64" spans="1:21" x14ac:dyDescent="0.25">
      <c r="A64" s="167" t="str">
        <f>IF(Meldeformular!B72="","",Meldeformular!A72)</f>
        <v/>
      </c>
      <c r="B64" s="171" t="str">
        <f>IF($A64="","",Meldeformular!B72)</f>
        <v/>
      </c>
      <c r="C64" s="172" t="str">
        <f>IF($A64="","",Meldeformular!C72)</f>
        <v/>
      </c>
      <c r="D64" s="172" t="str">
        <f>IF($A64="","",'allg. Daten'!$C$6)</f>
        <v/>
      </c>
      <c r="E64" s="172" t="str">
        <f>IF($A64="","",Meldeformular!D72)</f>
        <v/>
      </c>
      <c r="F64" s="173" t="str">
        <f>IF($A64="","",Meldeformular!E72)</f>
        <v/>
      </c>
      <c r="G64" s="172" t="str">
        <f>IF($A64="","",Meldeformular!F72)</f>
        <v/>
      </c>
      <c r="H64" s="172" t="str">
        <f>IF($A64="","",IF(Meldeformular!J72="","",Meldeformular!J72))</f>
        <v/>
      </c>
      <c r="I64" s="172" t="str">
        <f>IF($A64="","",IF(Meldeformular!K72="","",Meldeformular!K72))</f>
        <v/>
      </c>
      <c r="J64" s="172" t="str">
        <f>IF($A64="","",IF(Meldeformular!L72="","",Meldeformular!L72))</f>
        <v/>
      </c>
      <c r="K64" s="172" t="str">
        <f>IF($A64="","",IF(Meldeformular!M72="","",Meldeformular!M72))</f>
        <v/>
      </c>
      <c r="L64" s="172" t="str">
        <f>IF($A64="","",IF(Meldeformular!N72="","",Meldeformular!N72))</f>
        <v/>
      </c>
      <c r="M64" s="172" t="str">
        <f>IF($A64="","",IF(Meldeformular!O72="","",Meldeformular!O72))</f>
        <v/>
      </c>
      <c r="N64" s="172" t="str">
        <f>IF($A64="","",IF(Meldeformular!P72="","",Meldeformular!P72))</f>
        <v/>
      </c>
      <c r="O64" s="172" t="str">
        <f>IF($A64="","",IF(Meldeformular!Q72="","",Meldeformular!Q72))</f>
        <v/>
      </c>
      <c r="P64" s="172" t="str">
        <f>IF($A64="","",IF(Meldeformular!R72="","",Meldeformular!R72))</f>
        <v/>
      </c>
      <c r="Q64" s="172" t="str">
        <f>IF($A64="","",IF(Meldeformular!S72="","",Meldeformular!S72))</f>
        <v/>
      </c>
      <c r="R64" s="172" t="str">
        <f>IF($A64="","",IF(Meldeformular!T72="","",Meldeformular!T72))</f>
        <v/>
      </c>
      <c r="S64" s="172" t="str">
        <f>IF($A64="","",IF(Meldeformular!U72="","",Meldeformular!U72))</f>
        <v/>
      </c>
      <c r="T64" s="172" t="str">
        <f>IF($A64="","",IF(Meldeformular!V72="","",Meldeformular!V72))</f>
        <v/>
      </c>
      <c r="U64" s="172" t="str">
        <f>IF($A64="","",IF(Meldeformular!W72="","",Meldeformular!W72))</f>
        <v/>
      </c>
    </row>
    <row r="65" spans="1:21" x14ac:dyDescent="0.25">
      <c r="A65" s="167" t="str">
        <f>IF(Meldeformular!B73="","",Meldeformular!A73)</f>
        <v/>
      </c>
      <c r="B65" s="171" t="str">
        <f>IF($A65="","",Meldeformular!B73)</f>
        <v/>
      </c>
      <c r="C65" s="172" t="str">
        <f>IF($A65="","",Meldeformular!C73)</f>
        <v/>
      </c>
      <c r="D65" s="172" t="str">
        <f>IF($A65="","",'allg. Daten'!$C$6)</f>
        <v/>
      </c>
      <c r="E65" s="172" t="str">
        <f>IF($A65="","",Meldeformular!D73)</f>
        <v/>
      </c>
      <c r="F65" s="173" t="str">
        <f>IF($A65="","",Meldeformular!E73)</f>
        <v/>
      </c>
      <c r="G65" s="172" t="str">
        <f>IF($A65="","",Meldeformular!F73)</f>
        <v/>
      </c>
      <c r="H65" s="172" t="str">
        <f>IF($A65="","",IF(Meldeformular!J73="","",Meldeformular!J73))</f>
        <v/>
      </c>
      <c r="I65" s="172" t="str">
        <f>IF($A65="","",IF(Meldeformular!K73="","",Meldeformular!K73))</f>
        <v/>
      </c>
      <c r="J65" s="172" t="str">
        <f>IF($A65="","",IF(Meldeformular!L73="","",Meldeformular!L73))</f>
        <v/>
      </c>
      <c r="K65" s="172" t="str">
        <f>IF($A65="","",IF(Meldeformular!M73="","",Meldeformular!M73))</f>
        <v/>
      </c>
      <c r="L65" s="172" t="str">
        <f>IF($A65="","",IF(Meldeformular!N73="","",Meldeformular!N73))</f>
        <v/>
      </c>
      <c r="M65" s="172" t="str">
        <f>IF($A65="","",IF(Meldeformular!O73="","",Meldeformular!O73))</f>
        <v/>
      </c>
      <c r="N65" s="172" t="str">
        <f>IF($A65="","",IF(Meldeformular!P73="","",Meldeformular!P73))</f>
        <v/>
      </c>
      <c r="O65" s="172" t="str">
        <f>IF($A65="","",IF(Meldeformular!Q73="","",Meldeformular!Q73))</f>
        <v/>
      </c>
      <c r="P65" s="172" t="str">
        <f>IF($A65="","",IF(Meldeformular!R73="","",Meldeformular!R73))</f>
        <v/>
      </c>
      <c r="Q65" s="172" t="str">
        <f>IF($A65="","",IF(Meldeformular!S73="","",Meldeformular!S73))</f>
        <v/>
      </c>
      <c r="R65" s="172" t="str">
        <f>IF($A65="","",IF(Meldeformular!T73="","",Meldeformular!T73))</f>
        <v/>
      </c>
      <c r="S65" s="172" t="str">
        <f>IF($A65="","",IF(Meldeformular!U73="","",Meldeformular!U73))</f>
        <v/>
      </c>
      <c r="T65" s="172" t="str">
        <f>IF($A65="","",IF(Meldeformular!V73="","",Meldeformular!V73))</f>
        <v/>
      </c>
      <c r="U65" s="172" t="str">
        <f>IF($A65="","",IF(Meldeformular!W73="","",Meldeformular!W73))</f>
        <v/>
      </c>
    </row>
    <row r="66" spans="1:21" x14ac:dyDescent="0.25">
      <c r="A66" s="167" t="str">
        <f>IF(Meldeformular!B74="","",Meldeformular!A74)</f>
        <v/>
      </c>
      <c r="B66" s="171" t="str">
        <f>IF($A66="","",Meldeformular!B74)</f>
        <v/>
      </c>
      <c r="C66" s="172" t="str">
        <f>IF($A66="","",Meldeformular!C74)</f>
        <v/>
      </c>
      <c r="D66" s="172" t="str">
        <f>IF($A66="","",'allg. Daten'!$C$6)</f>
        <v/>
      </c>
      <c r="E66" s="172" t="str">
        <f>IF($A66="","",Meldeformular!D74)</f>
        <v/>
      </c>
      <c r="F66" s="173" t="str">
        <f>IF($A66="","",Meldeformular!E74)</f>
        <v/>
      </c>
      <c r="G66" s="172" t="str">
        <f>IF($A66="","",Meldeformular!F74)</f>
        <v/>
      </c>
      <c r="H66" s="172" t="str">
        <f>IF($A66="","",IF(Meldeformular!J74="","",Meldeformular!J74))</f>
        <v/>
      </c>
      <c r="I66" s="172" t="str">
        <f>IF($A66="","",IF(Meldeformular!K74="","",Meldeformular!K74))</f>
        <v/>
      </c>
      <c r="J66" s="172" t="str">
        <f>IF($A66="","",IF(Meldeformular!L74="","",Meldeformular!L74))</f>
        <v/>
      </c>
      <c r="K66" s="172" t="str">
        <f>IF($A66="","",IF(Meldeformular!M74="","",Meldeformular!M74))</f>
        <v/>
      </c>
      <c r="L66" s="172" t="str">
        <f>IF($A66="","",IF(Meldeformular!N74="","",Meldeformular!N74))</f>
        <v/>
      </c>
      <c r="M66" s="172" t="str">
        <f>IF($A66="","",IF(Meldeformular!O74="","",Meldeformular!O74))</f>
        <v/>
      </c>
      <c r="N66" s="172" t="str">
        <f>IF($A66="","",IF(Meldeformular!P74="","",Meldeformular!P74))</f>
        <v/>
      </c>
      <c r="O66" s="172" t="str">
        <f>IF($A66="","",IF(Meldeformular!Q74="","",Meldeformular!Q74))</f>
        <v/>
      </c>
      <c r="P66" s="172" t="str">
        <f>IF($A66="","",IF(Meldeformular!R74="","",Meldeformular!R74))</f>
        <v/>
      </c>
      <c r="Q66" s="172" t="str">
        <f>IF($A66="","",IF(Meldeformular!S74="","",Meldeformular!S74))</f>
        <v/>
      </c>
      <c r="R66" s="172" t="str">
        <f>IF($A66="","",IF(Meldeformular!T74="","",Meldeformular!T74))</f>
        <v/>
      </c>
      <c r="S66" s="172" t="str">
        <f>IF($A66="","",IF(Meldeformular!U74="","",Meldeformular!U74))</f>
        <v/>
      </c>
      <c r="T66" s="172" t="str">
        <f>IF($A66="","",IF(Meldeformular!V74="","",Meldeformular!V74))</f>
        <v/>
      </c>
      <c r="U66" s="172" t="str">
        <f>IF($A66="","",IF(Meldeformular!W74="","",Meldeformular!W74))</f>
        <v/>
      </c>
    </row>
    <row r="67" spans="1:21" x14ac:dyDescent="0.25">
      <c r="A67" s="167" t="str">
        <f>IF(Meldeformular!B75="","",Meldeformular!A75)</f>
        <v/>
      </c>
      <c r="B67" s="171" t="str">
        <f>IF($A67="","",Meldeformular!B75)</f>
        <v/>
      </c>
      <c r="C67" s="172" t="str">
        <f>IF($A67="","",Meldeformular!C75)</f>
        <v/>
      </c>
      <c r="D67" s="172" t="str">
        <f>IF($A67="","",'allg. Daten'!$C$6)</f>
        <v/>
      </c>
      <c r="E67" s="172" t="str">
        <f>IF($A67="","",Meldeformular!D75)</f>
        <v/>
      </c>
      <c r="F67" s="173" t="str">
        <f>IF($A67="","",Meldeformular!E75)</f>
        <v/>
      </c>
      <c r="G67" s="172" t="str">
        <f>IF($A67="","",Meldeformular!F75)</f>
        <v/>
      </c>
      <c r="H67" s="172" t="str">
        <f>IF($A67="","",IF(Meldeformular!J75="","",Meldeformular!J75))</f>
        <v/>
      </c>
      <c r="I67" s="172" t="str">
        <f>IF($A67="","",IF(Meldeformular!K75="","",Meldeformular!K75))</f>
        <v/>
      </c>
      <c r="J67" s="172" t="str">
        <f>IF($A67="","",IF(Meldeformular!L75="","",Meldeformular!L75))</f>
        <v/>
      </c>
      <c r="K67" s="172" t="str">
        <f>IF($A67="","",IF(Meldeformular!M75="","",Meldeformular!M75))</f>
        <v/>
      </c>
      <c r="L67" s="172" t="str">
        <f>IF($A67="","",IF(Meldeformular!N75="","",Meldeformular!N75))</f>
        <v/>
      </c>
      <c r="M67" s="172" t="str">
        <f>IF($A67="","",IF(Meldeformular!O75="","",Meldeformular!O75))</f>
        <v/>
      </c>
      <c r="N67" s="172" t="str">
        <f>IF($A67="","",IF(Meldeformular!P75="","",Meldeformular!P75))</f>
        <v/>
      </c>
      <c r="O67" s="172" t="str">
        <f>IF($A67="","",IF(Meldeformular!Q75="","",Meldeformular!Q75))</f>
        <v/>
      </c>
      <c r="P67" s="172" t="str">
        <f>IF($A67="","",IF(Meldeformular!R75="","",Meldeformular!R75))</f>
        <v/>
      </c>
      <c r="Q67" s="172" t="str">
        <f>IF($A67="","",IF(Meldeformular!S75="","",Meldeformular!S75))</f>
        <v/>
      </c>
      <c r="R67" s="172" t="str">
        <f>IF($A67="","",IF(Meldeformular!T75="","",Meldeformular!T75))</f>
        <v/>
      </c>
      <c r="S67" s="172" t="str">
        <f>IF($A67="","",IF(Meldeformular!U75="","",Meldeformular!U75))</f>
        <v/>
      </c>
      <c r="T67" s="172" t="str">
        <f>IF($A67="","",IF(Meldeformular!V75="","",Meldeformular!V75))</f>
        <v/>
      </c>
      <c r="U67" s="172" t="str">
        <f>IF($A67="","",IF(Meldeformular!W75="","",Meldeformular!W75))</f>
        <v/>
      </c>
    </row>
    <row r="68" spans="1:21" x14ac:dyDescent="0.25">
      <c r="A68" s="167" t="str">
        <f>IF(Meldeformular!B76="","",Meldeformular!A76)</f>
        <v/>
      </c>
      <c r="B68" s="171" t="str">
        <f>IF($A68="","",Meldeformular!B76)</f>
        <v/>
      </c>
      <c r="C68" s="172" t="str">
        <f>IF($A68="","",Meldeformular!C76)</f>
        <v/>
      </c>
      <c r="D68" s="172" t="str">
        <f>IF($A68="","",'allg. Daten'!$C$6)</f>
        <v/>
      </c>
      <c r="E68" s="172" t="str">
        <f>IF($A68="","",Meldeformular!D76)</f>
        <v/>
      </c>
      <c r="F68" s="173" t="str">
        <f>IF($A68="","",Meldeformular!E76)</f>
        <v/>
      </c>
      <c r="G68" s="172" t="str">
        <f>IF($A68="","",Meldeformular!F76)</f>
        <v/>
      </c>
      <c r="H68" s="172" t="str">
        <f>IF($A68="","",IF(Meldeformular!J76="","",Meldeformular!J76))</f>
        <v/>
      </c>
      <c r="I68" s="172" t="str">
        <f>IF($A68="","",IF(Meldeformular!K76="","",Meldeformular!K76))</f>
        <v/>
      </c>
      <c r="J68" s="172" t="str">
        <f>IF($A68="","",IF(Meldeformular!L76="","",Meldeformular!L76))</f>
        <v/>
      </c>
      <c r="K68" s="172" t="str">
        <f>IF($A68="","",IF(Meldeformular!M76="","",Meldeformular!M76))</f>
        <v/>
      </c>
      <c r="L68" s="172" t="str">
        <f>IF($A68="","",IF(Meldeformular!N76="","",Meldeformular!N76))</f>
        <v/>
      </c>
      <c r="M68" s="172" t="str">
        <f>IF($A68="","",IF(Meldeformular!O76="","",Meldeformular!O76))</f>
        <v/>
      </c>
      <c r="N68" s="172" t="str">
        <f>IF($A68="","",IF(Meldeformular!P76="","",Meldeformular!P76))</f>
        <v/>
      </c>
      <c r="O68" s="172" t="str">
        <f>IF($A68="","",IF(Meldeformular!Q76="","",Meldeformular!Q76))</f>
        <v/>
      </c>
      <c r="P68" s="172" t="str">
        <f>IF($A68="","",IF(Meldeformular!R76="","",Meldeformular!R76))</f>
        <v/>
      </c>
      <c r="Q68" s="172" t="str">
        <f>IF($A68="","",IF(Meldeformular!S76="","",Meldeformular!S76))</f>
        <v/>
      </c>
      <c r="R68" s="172" t="str">
        <f>IF($A68="","",IF(Meldeformular!T76="","",Meldeformular!T76))</f>
        <v/>
      </c>
      <c r="S68" s="172" t="str">
        <f>IF($A68="","",IF(Meldeformular!U76="","",Meldeformular!U76))</f>
        <v/>
      </c>
      <c r="T68" s="172" t="str">
        <f>IF($A68="","",IF(Meldeformular!V76="","",Meldeformular!V76))</f>
        <v/>
      </c>
      <c r="U68" s="172" t="str">
        <f>IF($A68="","",IF(Meldeformular!W76="","",Meldeformular!W76))</f>
        <v/>
      </c>
    </row>
    <row r="69" spans="1:21" x14ac:dyDescent="0.25">
      <c r="A69" s="167" t="str">
        <f>IF(Meldeformular!B77="","",Meldeformular!A77)</f>
        <v/>
      </c>
      <c r="B69" s="171" t="str">
        <f>IF($A69="","",Meldeformular!B77)</f>
        <v/>
      </c>
      <c r="C69" s="172" t="str">
        <f>IF($A69="","",Meldeformular!C77)</f>
        <v/>
      </c>
      <c r="D69" s="172" t="str">
        <f>IF($A69="","",'allg. Daten'!$C$6)</f>
        <v/>
      </c>
      <c r="E69" s="172" t="str">
        <f>IF($A69="","",Meldeformular!D77)</f>
        <v/>
      </c>
      <c r="F69" s="173" t="str">
        <f>IF($A69="","",Meldeformular!E77)</f>
        <v/>
      </c>
      <c r="G69" s="172" t="str">
        <f>IF($A69="","",Meldeformular!F77)</f>
        <v/>
      </c>
      <c r="H69" s="172" t="str">
        <f>IF($A69="","",IF(Meldeformular!J77="","",Meldeformular!J77))</f>
        <v/>
      </c>
      <c r="I69" s="172" t="str">
        <f>IF($A69="","",IF(Meldeformular!K77="","",Meldeformular!K77))</f>
        <v/>
      </c>
      <c r="J69" s="172" t="str">
        <f>IF($A69="","",IF(Meldeformular!L77="","",Meldeformular!L77))</f>
        <v/>
      </c>
      <c r="K69" s="172" t="str">
        <f>IF($A69="","",IF(Meldeformular!M77="","",Meldeformular!M77))</f>
        <v/>
      </c>
      <c r="L69" s="172" t="str">
        <f>IF($A69="","",IF(Meldeformular!N77="","",Meldeformular!N77))</f>
        <v/>
      </c>
      <c r="M69" s="172" t="str">
        <f>IF($A69="","",IF(Meldeformular!O77="","",Meldeformular!O77))</f>
        <v/>
      </c>
      <c r="N69" s="172" t="str">
        <f>IF($A69="","",IF(Meldeformular!P77="","",Meldeformular!P77))</f>
        <v/>
      </c>
      <c r="O69" s="172" t="str">
        <f>IF($A69="","",IF(Meldeformular!Q77="","",Meldeformular!Q77))</f>
        <v/>
      </c>
      <c r="P69" s="172" t="str">
        <f>IF($A69="","",IF(Meldeformular!R77="","",Meldeformular!R77))</f>
        <v/>
      </c>
      <c r="Q69" s="172" t="str">
        <f>IF($A69="","",IF(Meldeformular!S77="","",Meldeformular!S77))</f>
        <v/>
      </c>
      <c r="R69" s="172" t="str">
        <f>IF($A69="","",IF(Meldeformular!T77="","",Meldeformular!T77))</f>
        <v/>
      </c>
      <c r="S69" s="172" t="str">
        <f>IF($A69="","",IF(Meldeformular!U77="","",Meldeformular!U77))</f>
        <v/>
      </c>
      <c r="T69" s="172" t="str">
        <f>IF($A69="","",IF(Meldeformular!V77="","",Meldeformular!V77))</f>
        <v/>
      </c>
      <c r="U69" s="172" t="str">
        <f>IF($A69="","",IF(Meldeformular!W77="","",Meldeformular!W77))</f>
        <v/>
      </c>
    </row>
    <row r="70" spans="1:21" x14ac:dyDescent="0.25">
      <c r="A70" s="167" t="str">
        <f>IF(Meldeformular!B78="","",Meldeformular!A78)</f>
        <v/>
      </c>
      <c r="B70" s="171" t="str">
        <f>IF($A70="","",Meldeformular!B78)</f>
        <v/>
      </c>
      <c r="C70" s="172" t="str">
        <f>IF($A70="","",Meldeformular!C78)</f>
        <v/>
      </c>
      <c r="D70" s="172" t="str">
        <f>IF($A70="","",'allg. Daten'!$C$6)</f>
        <v/>
      </c>
      <c r="E70" s="172" t="str">
        <f>IF($A70="","",Meldeformular!D78)</f>
        <v/>
      </c>
      <c r="F70" s="173" t="str">
        <f>IF($A70="","",Meldeformular!E78)</f>
        <v/>
      </c>
      <c r="G70" s="172" t="str">
        <f>IF($A70="","",Meldeformular!F78)</f>
        <v/>
      </c>
      <c r="H70" s="172" t="str">
        <f>IF($A70="","",IF(Meldeformular!J78="","",Meldeformular!J78))</f>
        <v/>
      </c>
      <c r="I70" s="172" t="str">
        <f>IF($A70="","",IF(Meldeformular!K78="","",Meldeformular!K78))</f>
        <v/>
      </c>
      <c r="J70" s="172" t="str">
        <f>IF($A70="","",IF(Meldeformular!L78="","",Meldeformular!L78))</f>
        <v/>
      </c>
      <c r="K70" s="172" t="str">
        <f>IF($A70="","",IF(Meldeformular!M78="","",Meldeformular!M78))</f>
        <v/>
      </c>
      <c r="L70" s="172" t="str">
        <f>IF($A70="","",IF(Meldeformular!N78="","",Meldeformular!N78))</f>
        <v/>
      </c>
      <c r="M70" s="172" t="str">
        <f>IF($A70="","",IF(Meldeformular!O78="","",Meldeformular!O78))</f>
        <v/>
      </c>
      <c r="N70" s="172" t="str">
        <f>IF($A70="","",IF(Meldeformular!P78="","",Meldeformular!P78))</f>
        <v/>
      </c>
      <c r="O70" s="172" t="str">
        <f>IF($A70="","",IF(Meldeformular!Q78="","",Meldeformular!Q78))</f>
        <v/>
      </c>
      <c r="P70" s="172" t="str">
        <f>IF($A70="","",IF(Meldeformular!R78="","",Meldeformular!R78))</f>
        <v/>
      </c>
      <c r="Q70" s="172" t="str">
        <f>IF($A70="","",IF(Meldeformular!S78="","",Meldeformular!S78))</f>
        <v/>
      </c>
      <c r="R70" s="172" t="str">
        <f>IF($A70="","",IF(Meldeformular!T78="","",Meldeformular!T78))</f>
        <v/>
      </c>
      <c r="S70" s="172" t="str">
        <f>IF($A70="","",IF(Meldeformular!U78="","",Meldeformular!U78))</f>
        <v/>
      </c>
      <c r="T70" s="172" t="str">
        <f>IF($A70="","",IF(Meldeformular!V78="","",Meldeformular!V78))</f>
        <v/>
      </c>
      <c r="U70" s="172" t="str">
        <f>IF($A70="","",IF(Meldeformular!W78="","",Meldeformular!W78))</f>
        <v/>
      </c>
    </row>
    <row r="71" spans="1:21" x14ac:dyDescent="0.25">
      <c r="A71" s="167" t="str">
        <f>IF(Meldeformular!B79="","",Meldeformular!A79)</f>
        <v/>
      </c>
      <c r="B71" s="171" t="str">
        <f>IF($A71="","",Meldeformular!B79)</f>
        <v/>
      </c>
      <c r="C71" s="172" t="str">
        <f>IF($A71="","",Meldeformular!C79)</f>
        <v/>
      </c>
      <c r="D71" s="172" t="str">
        <f>IF($A71="","",'allg. Daten'!$C$6)</f>
        <v/>
      </c>
      <c r="E71" s="172" t="str">
        <f>IF($A71="","",Meldeformular!D79)</f>
        <v/>
      </c>
      <c r="F71" s="173" t="str">
        <f>IF($A71="","",Meldeformular!E79)</f>
        <v/>
      </c>
      <c r="G71" s="172" t="str">
        <f>IF($A71="","",Meldeformular!F79)</f>
        <v/>
      </c>
      <c r="H71" s="172" t="str">
        <f>IF($A71="","",IF(Meldeformular!J79="","",Meldeformular!J79))</f>
        <v/>
      </c>
      <c r="I71" s="172" t="str">
        <f>IF($A71="","",IF(Meldeformular!K79="","",Meldeformular!K79))</f>
        <v/>
      </c>
      <c r="J71" s="172" t="str">
        <f>IF($A71="","",IF(Meldeformular!L79="","",Meldeformular!L79))</f>
        <v/>
      </c>
      <c r="K71" s="172" t="str">
        <f>IF($A71="","",IF(Meldeformular!M79="","",Meldeformular!M79))</f>
        <v/>
      </c>
      <c r="L71" s="172" t="str">
        <f>IF($A71="","",IF(Meldeformular!N79="","",Meldeformular!N79))</f>
        <v/>
      </c>
      <c r="M71" s="172" t="str">
        <f>IF($A71="","",IF(Meldeformular!O79="","",Meldeformular!O79))</f>
        <v/>
      </c>
      <c r="N71" s="172" t="str">
        <f>IF($A71="","",IF(Meldeformular!P79="","",Meldeformular!P79))</f>
        <v/>
      </c>
      <c r="O71" s="172" t="str">
        <f>IF($A71="","",IF(Meldeformular!Q79="","",Meldeformular!Q79))</f>
        <v/>
      </c>
      <c r="P71" s="172" t="str">
        <f>IF($A71="","",IF(Meldeformular!R79="","",Meldeformular!R79))</f>
        <v/>
      </c>
      <c r="Q71" s="172" t="str">
        <f>IF($A71="","",IF(Meldeformular!S79="","",Meldeformular!S79))</f>
        <v/>
      </c>
      <c r="R71" s="172" t="str">
        <f>IF($A71="","",IF(Meldeformular!T79="","",Meldeformular!T79))</f>
        <v/>
      </c>
      <c r="S71" s="172" t="str">
        <f>IF($A71="","",IF(Meldeformular!U79="","",Meldeformular!U79))</f>
        <v/>
      </c>
      <c r="T71" s="172" t="str">
        <f>IF($A71="","",IF(Meldeformular!V79="","",Meldeformular!V79))</f>
        <v/>
      </c>
      <c r="U71" s="172" t="str">
        <f>IF($A71="","",IF(Meldeformular!W79="","",Meldeformular!W79))</f>
        <v/>
      </c>
    </row>
    <row r="72" spans="1:21" x14ac:dyDescent="0.25">
      <c r="A72" s="167" t="str">
        <f>IF(Meldeformular!B80="","",Meldeformular!A80)</f>
        <v/>
      </c>
      <c r="B72" s="171" t="str">
        <f>IF($A72="","",Meldeformular!B80)</f>
        <v/>
      </c>
      <c r="C72" s="172" t="str">
        <f>IF($A72="","",Meldeformular!C80)</f>
        <v/>
      </c>
      <c r="D72" s="172" t="str">
        <f>IF($A72="","",'allg. Daten'!$C$6)</f>
        <v/>
      </c>
      <c r="E72" s="172" t="str">
        <f>IF($A72="","",Meldeformular!D80)</f>
        <v/>
      </c>
      <c r="F72" s="173" t="str">
        <f>IF($A72="","",Meldeformular!E80)</f>
        <v/>
      </c>
      <c r="G72" s="172" t="str">
        <f>IF($A72="","",Meldeformular!F80)</f>
        <v/>
      </c>
      <c r="H72" s="172" t="str">
        <f>IF($A72="","",IF(Meldeformular!J80="","",Meldeformular!J80))</f>
        <v/>
      </c>
      <c r="I72" s="172" t="str">
        <f>IF($A72="","",IF(Meldeformular!K80="","",Meldeformular!K80))</f>
        <v/>
      </c>
      <c r="J72" s="172" t="str">
        <f>IF($A72="","",IF(Meldeformular!L80="","",Meldeformular!L80))</f>
        <v/>
      </c>
      <c r="K72" s="172" t="str">
        <f>IF($A72="","",IF(Meldeformular!M80="","",Meldeformular!M80))</f>
        <v/>
      </c>
      <c r="L72" s="172" t="str">
        <f>IF($A72="","",IF(Meldeformular!N80="","",Meldeformular!N80))</f>
        <v/>
      </c>
      <c r="M72" s="172" t="str">
        <f>IF($A72="","",IF(Meldeformular!O80="","",Meldeformular!O80))</f>
        <v/>
      </c>
      <c r="N72" s="172" t="str">
        <f>IF($A72="","",IF(Meldeformular!P80="","",Meldeformular!P80))</f>
        <v/>
      </c>
      <c r="O72" s="172" t="str">
        <f>IF($A72="","",IF(Meldeformular!Q80="","",Meldeformular!Q80))</f>
        <v/>
      </c>
      <c r="P72" s="172" t="str">
        <f>IF($A72="","",IF(Meldeformular!R80="","",Meldeformular!R80))</f>
        <v/>
      </c>
      <c r="Q72" s="172" t="str">
        <f>IF($A72="","",IF(Meldeformular!S80="","",Meldeformular!S80))</f>
        <v/>
      </c>
      <c r="R72" s="172" t="str">
        <f>IF($A72="","",IF(Meldeformular!T80="","",Meldeformular!T80))</f>
        <v/>
      </c>
      <c r="S72" s="172" t="str">
        <f>IF($A72="","",IF(Meldeformular!U80="","",Meldeformular!U80))</f>
        <v/>
      </c>
      <c r="T72" s="172" t="str">
        <f>IF($A72="","",IF(Meldeformular!V80="","",Meldeformular!V80))</f>
        <v/>
      </c>
      <c r="U72" s="172" t="str">
        <f>IF($A72="","",IF(Meldeformular!W80="","",Meldeformular!W80))</f>
        <v/>
      </c>
    </row>
    <row r="73" spans="1:21" x14ac:dyDescent="0.25">
      <c r="A73" s="167" t="str">
        <f>IF(Meldeformular!B81="","",Meldeformular!A81)</f>
        <v/>
      </c>
      <c r="B73" s="171" t="str">
        <f>IF($A73="","",Meldeformular!B81)</f>
        <v/>
      </c>
      <c r="C73" s="172" t="str">
        <f>IF($A73="","",Meldeformular!C81)</f>
        <v/>
      </c>
      <c r="D73" s="172" t="str">
        <f>IF($A73="","",'allg. Daten'!$C$6)</f>
        <v/>
      </c>
      <c r="E73" s="172" t="str">
        <f>IF($A73="","",Meldeformular!D81)</f>
        <v/>
      </c>
      <c r="F73" s="173" t="str">
        <f>IF($A73="","",Meldeformular!E81)</f>
        <v/>
      </c>
      <c r="G73" s="172" t="str">
        <f>IF($A73="","",Meldeformular!F81)</f>
        <v/>
      </c>
      <c r="H73" s="172" t="str">
        <f>IF($A73="","",IF(Meldeformular!J81="","",Meldeformular!J81))</f>
        <v/>
      </c>
      <c r="I73" s="172" t="str">
        <f>IF($A73="","",IF(Meldeformular!K81="","",Meldeformular!K81))</f>
        <v/>
      </c>
      <c r="J73" s="172" t="str">
        <f>IF($A73="","",IF(Meldeformular!L81="","",Meldeformular!L81))</f>
        <v/>
      </c>
      <c r="K73" s="172" t="str">
        <f>IF($A73="","",IF(Meldeformular!M81="","",Meldeformular!M81))</f>
        <v/>
      </c>
      <c r="L73" s="172" t="str">
        <f>IF($A73="","",IF(Meldeformular!N81="","",Meldeformular!N81))</f>
        <v/>
      </c>
      <c r="M73" s="172" t="str">
        <f>IF($A73="","",IF(Meldeformular!O81="","",Meldeformular!O81))</f>
        <v/>
      </c>
      <c r="N73" s="172" t="str">
        <f>IF($A73="","",IF(Meldeformular!P81="","",Meldeformular!P81))</f>
        <v/>
      </c>
      <c r="O73" s="172" t="str">
        <f>IF($A73="","",IF(Meldeformular!Q81="","",Meldeformular!Q81))</f>
        <v/>
      </c>
      <c r="P73" s="172" t="str">
        <f>IF($A73="","",IF(Meldeformular!R81="","",Meldeformular!R81))</f>
        <v/>
      </c>
      <c r="Q73" s="172" t="str">
        <f>IF($A73="","",IF(Meldeformular!S81="","",Meldeformular!S81))</f>
        <v/>
      </c>
      <c r="R73" s="172" t="str">
        <f>IF($A73="","",IF(Meldeformular!T81="","",Meldeformular!T81))</f>
        <v/>
      </c>
      <c r="S73" s="172" t="str">
        <f>IF($A73="","",IF(Meldeformular!U81="","",Meldeformular!U81))</f>
        <v/>
      </c>
      <c r="T73" s="172" t="str">
        <f>IF($A73="","",IF(Meldeformular!V81="","",Meldeformular!V81))</f>
        <v/>
      </c>
      <c r="U73" s="172" t="str">
        <f>IF($A73="","",IF(Meldeformular!W81="","",Meldeformular!W81))</f>
        <v/>
      </c>
    </row>
    <row r="74" spans="1:21" x14ac:dyDescent="0.25">
      <c r="A74" s="167" t="str">
        <f>IF(Meldeformular!B82="","",Meldeformular!A82)</f>
        <v/>
      </c>
      <c r="B74" s="171" t="str">
        <f>IF($A74="","",Meldeformular!B82)</f>
        <v/>
      </c>
      <c r="C74" s="172" t="str">
        <f>IF($A74="","",Meldeformular!C82)</f>
        <v/>
      </c>
      <c r="D74" s="172" t="str">
        <f>IF($A74="","",'allg. Daten'!$C$6)</f>
        <v/>
      </c>
      <c r="E74" s="172" t="str">
        <f>IF($A74="","",Meldeformular!D82)</f>
        <v/>
      </c>
      <c r="F74" s="173" t="str">
        <f>IF($A74="","",Meldeformular!E82)</f>
        <v/>
      </c>
      <c r="G74" s="172" t="str">
        <f>IF($A74="","",Meldeformular!F82)</f>
        <v/>
      </c>
      <c r="H74" s="172" t="str">
        <f>IF($A74="","",IF(Meldeformular!J82="","",Meldeformular!J82))</f>
        <v/>
      </c>
      <c r="I74" s="172" t="str">
        <f>IF($A74="","",IF(Meldeformular!K82="","",Meldeformular!K82))</f>
        <v/>
      </c>
      <c r="J74" s="172" t="str">
        <f>IF($A74="","",IF(Meldeformular!L82="","",Meldeformular!L82))</f>
        <v/>
      </c>
      <c r="K74" s="172" t="str">
        <f>IF($A74="","",IF(Meldeformular!M82="","",Meldeformular!M82))</f>
        <v/>
      </c>
      <c r="L74" s="172" t="str">
        <f>IF($A74="","",IF(Meldeformular!N82="","",Meldeformular!N82))</f>
        <v/>
      </c>
      <c r="M74" s="172" t="str">
        <f>IF($A74="","",IF(Meldeformular!O82="","",Meldeformular!O82))</f>
        <v/>
      </c>
      <c r="N74" s="172" t="str">
        <f>IF($A74="","",IF(Meldeformular!P82="","",Meldeformular!P82))</f>
        <v/>
      </c>
      <c r="O74" s="172" t="str">
        <f>IF($A74="","",IF(Meldeformular!Q82="","",Meldeformular!Q82))</f>
        <v/>
      </c>
      <c r="P74" s="172" t="str">
        <f>IF($A74="","",IF(Meldeformular!R82="","",Meldeformular!R82))</f>
        <v/>
      </c>
      <c r="Q74" s="172" t="str">
        <f>IF($A74="","",IF(Meldeformular!S82="","",Meldeformular!S82))</f>
        <v/>
      </c>
      <c r="R74" s="172" t="str">
        <f>IF($A74="","",IF(Meldeformular!T82="","",Meldeformular!T82))</f>
        <v/>
      </c>
      <c r="S74" s="172" t="str">
        <f>IF($A74="","",IF(Meldeformular!U82="","",Meldeformular!U82))</f>
        <v/>
      </c>
      <c r="T74" s="172" t="str">
        <f>IF($A74="","",IF(Meldeformular!V82="","",Meldeformular!V82))</f>
        <v/>
      </c>
      <c r="U74" s="172" t="str">
        <f>IF($A74="","",IF(Meldeformular!W82="","",Meldeformular!W82))</f>
        <v/>
      </c>
    </row>
    <row r="75" spans="1:21" x14ac:dyDescent="0.25">
      <c r="A75" s="167" t="str">
        <f>IF(Meldeformular!B83="","",Meldeformular!A83)</f>
        <v/>
      </c>
      <c r="B75" s="171" t="str">
        <f>IF($A75="","",Meldeformular!B83)</f>
        <v/>
      </c>
      <c r="C75" s="172" t="str">
        <f>IF($A75="","",Meldeformular!C83)</f>
        <v/>
      </c>
      <c r="D75" s="172" t="str">
        <f>IF($A75="","",'allg. Daten'!$C$6)</f>
        <v/>
      </c>
      <c r="E75" s="172" t="str">
        <f>IF($A75="","",Meldeformular!D83)</f>
        <v/>
      </c>
      <c r="F75" s="173" t="str">
        <f>IF($A75="","",Meldeformular!E83)</f>
        <v/>
      </c>
      <c r="G75" s="172" t="str">
        <f>IF($A75="","",Meldeformular!F83)</f>
        <v/>
      </c>
      <c r="H75" s="172" t="str">
        <f>IF($A75="","",IF(Meldeformular!J83="","",Meldeformular!J83))</f>
        <v/>
      </c>
      <c r="I75" s="172" t="str">
        <f>IF($A75="","",IF(Meldeformular!K83="","",Meldeformular!K83))</f>
        <v/>
      </c>
      <c r="J75" s="172" t="str">
        <f>IF($A75="","",IF(Meldeformular!L83="","",Meldeformular!L83))</f>
        <v/>
      </c>
      <c r="K75" s="172" t="str">
        <f>IF($A75="","",IF(Meldeformular!M83="","",Meldeformular!M83))</f>
        <v/>
      </c>
      <c r="L75" s="172" t="str">
        <f>IF($A75="","",IF(Meldeformular!N83="","",Meldeformular!N83))</f>
        <v/>
      </c>
      <c r="M75" s="172" t="str">
        <f>IF($A75="","",IF(Meldeformular!O83="","",Meldeformular!O83))</f>
        <v/>
      </c>
      <c r="N75" s="172" t="str">
        <f>IF($A75="","",IF(Meldeformular!P83="","",Meldeformular!P83))</f>
        <v/>
      </c>
      <c r="O75" s="172" t="str">
        <f>IF($A75="","",IF(Meldeformular!Q83="","",Meldeformular!Q83))</f>
        <v/>
      </c>
      <c r="P75" s="172" t="str">
        <f>IF($A75="","",IF(Meldeformular!R83="","",Meldeformular!R83))</f>
        <v/>
      </c>
      <c r="Q75" s="172" t="str">
        <f>IF($A75="","",IF(Meldeformular!S83="","",Meldeformular!S83))</f>
        <v/>
      </c>
      <c r="R75" s="172" t="str">
        <f>IF($A75="","",IF(Meldeformular!T83="","",Meldeformular!T83))</f>
        <v/>
      </c>
      <c r="S75" s="172" t="str">
        <f>IF($A75="","",IF(Meldeformular!U83="","",Meldeformular!U83))</f>
        <v/>
      </c>
      <c r="T75" s="172" t="str">
        <f>IF($A75="","",IF(Meldeformular!V83="","",Meldeformular!V83))</f>
        <v/>
      </c>
      <c r="U75" s="172" t="str">
        <f>IF($A75="","",IF(Meldeformular!W83="","",Meldeformular!W83))</f>
        <v/>
      </c>
    </row>
    <row r="76" spans="1:21" x14ac:dyDescent="0.25">
      <c r="A76" s="167" t="str">
        <f>IF(Meldeformular!B84="","",Meldeformular!A84)</f>
        <v/>
      </c>
      <c r="B76" s="171" t="str">
        <f>IF($A76="","",Meldeformular!B84)</f>
        <v/>
      </c>
      <c r="C76" s="172" t="str">
        <f>IF($A76="","",Meldeformular!C84)</f>
        <v/>
      </c>
      <c r="D76" s="172" t="str">
        <f>IF($A76="","",'allg. Daten'!$C$6)</f>
        <v/>
      </c>
      <c r="E76" s="172" t="str">
        <f>IF($A76="","",Meldeformular!D84)</f>
        <v/>
      </c>
      <c r="F76" s="173" t="str">
        <f>IF($A76="","",Meldeformular!E84)</f>
        <v/>
      </c>
      <c r="G76" s="172" t="str">
        <f>IF($A76="","",Meldeformular!F84)</f>
        <v/>
      </c>
      <c r="H76" s="172" t="str">
        <f>IF($A76="","",IF(Meldeformular!J84="","",Meldeformular!J84))</f>
        <v/>
      </c>
      <c r="I76" s="172" t="str">
        <f>IF($A76="","",IF(Meldeformular!K84="","",Meldeformular!K84))</f>
        <v/>
      </c>
      <c r="J76" s="172" t="str">
        <f>IF($A76="","",IF(Meldeformular!L84="","",Meldeformular!L84))</f>
        <v/>
      </c>
      <c r="K76" s="172" t="str">
        <f>IF($A76="","",IF(Meldeformular!M84="","",Meldeformular!M84))</f>
        <v/>
      </c>
      <c r="L76" s="172" t="str">
        <f>IF($A76="","",IF(Meldeformular!N84="","",Meldeformular!N84))</f>
        <v/>
      </c>
      <c r="M76" s="172" t="str">
        <f>IF($A76="","",IF(Meldeformular!O84="","",Meldeformular!O84))</f>
        <v/>
      </c>
      <c r="N76" s="172" t="str">
        <f>IF($A76="","",IF(Meldeformular!P84="","",Meldeformular!P84))</f>
        <v/>
      </c>
      <c r="O76" s="172" t="str">
        <f>IF($A76="","",IF(Meldeformular!Q84="","",Meldeformular!Q84))</f>
        <v/>
      </c>
      <c r="P76" s="172" t="str">
        <f>IF($A76="","",IF(Meldeformular!R84="","",Meldeformular!R84))</f>
        <v/>
      </c>
      <c r="Q76" s="172" t="str">
        <f>IF($A76="","",IF(Meldeformular!S84="","",Meldeformular!S84))</f>
        <v/>
      </c>
      <c r="R76" s="172" t="str">
        <f>IF($A76="","",IF(Meldeformular!T84="","",Meldeformular!T84))</f>
        <v/>
      </c>
      <c r="S76" s="172" t="str">
        <f>IF($A76="","",IF(Meldeformular!U84="","",Meldeformular!U84))</f>
        <v/>
      </c>
      <c r="T76" s="172" t="str">
        <f>IF($A76="","",IF(Meldeformular!V84="","",Meldeformular!V84))</f>
        <v/>
      </c>
      <c r="U76" s="172" t="str">
        <f>IF($A76="","",IF(Meldeformular!W84="","",Meldeformular!W84))</f>
        <v/>
      </c>
    </row>
    <row r="77" spans="1:21" x14ac:dyDescent="0.25">
      <c r="A77" s="167" t="str">
        <f>IF(Meldeformular!B85="","",Meldeformular!A85)</f>
        <v/>
      </c>
      <c r="B77" s="171" t="str">
        <f>IF($A77="","",Meldeformular!B85)</f>
        <v/>
      </c>
      <c r="C77" s="172" t="str">
        <f>IF($A77="","",Meldeformular!C85)</f>
        <v/>
      </c>
      <c r="D77" s="172" t="str">
        <f>IF($A77="","",'allg. Daten'!$C$6)</f>
        <v/>
      </c>
      <c r="E77" s="172" t="str">
        <f>IF($A77="","",Meldeformular!D85)</f>
        <v/>
      </c>
      <c r="F77" s="173" t="str">
        <f>IF($A77="","",Meldeformular!E85)</f>
        <v/>
      </c>
      <c r="G77" s="172" t="str">
        <f>IF($A77="","",Meldeformular!F85)</f>
        <v/>
      </c>
      <c r="H77" s="172" t="str">
        <f>IF($A77="","",IF(Meldeformular!J85="","",Meldeformular!J85))</f>
        <v/>
      </c>
      <c r="I77" s="172" t="str">
        <f>IF($A77="","",IF(Meldeformular!K85="","",Meldeformular!K85))</f>
        <v/>
      </c>
      <c r="J77" s="172" t="str">
        <f>IF($A77="","",IF(Meldeformular!L85="","",Meldeformular!L85))</f>
        <v/>
      </c>
      <c r="K77" s="172" t="str">
        <f>IF($A77="","",IF(Meldeformular!M85="","",Meldeformular!M85))</f>
        <v/>
      </c>
      <c r="L77" s="172" t="str">
        <f>IF($A77="","",IF(Meldeformular!N85="","",Meldeformular!N85))</f>
        <v/>
      </c>
      <c r="M77" s="172" t="str">
        <f>IF($A77="","",IF(Meldeformular!O85="","",Meldeformular!O85))</f>
        <v/>
      </c>
      <c r="N77" s="172" t="str">
        <f>IF($A77="","",IF(Meldeformular!P85="","",Meldeformular!P85))</f>
        <v/>
      </c>
      <c r="O77" s="172" t="str">
        <f>IF($A77="","",IF(Meldeformular!Q85="","",Meldeformular!Q85))</f>
        <v/>
      </c>
      <c r="P77" s="172" t="str">
        <f>IF($A77="","",IF(Meldeformular!R85="","",Meldeformular!R85))</f>
        <v/>
      </c>
      <c r="Q77" s="172" t="str">
        <f>IF($A77="","",IF(Meldeformular!S85="","",Meldeformular!S85))</f>
        <v/>
      </c>
      <c r="R77" s="172" t="str">
        <f>IF($A77="","",IF(Meldeformular!T85="","",Meldeformular!T85))</f>
        <v/>
      </c>
      <c r="S77" s="172" t="str">
        <f>IF($A77="","",IF(Meldeformular!U85="","",Meldeformular!U85))</f>
        <v/>
      </c>
      <c r="T77" s="172" t="str">
        <f>IF($A77="","",IF(Meldeformular!V85="","",Meldeformular!V85))</f>
        <v/>
      </c>
      <c r="U77" s="172" t="str">
        <f>IF($A77="","",IF(Meldeformular!W85="","",Meldeformular!W85))</f>
        <v/>
      </c>
    </row>
    <row r="78" spans="1:21" x14ac:dyDescent="0.25">
      <c r="A78" s="167" t="str">
        <f>IF(Meldeformular!B86="","",Meldeformular!A86)</f>
        <v/>
      </c>
      <c r="B78" s="171" t="str">
        <f>IF($A78="","",Meldeformular!B86)</f>
        <v/>
      </c>
      <c r="C78" s="172" t="str">
        <f>IF($A78="","",Meldeformular!C86)</f>
        <v/>
      </c>
      <c r="D78" s="172" t="str">
        <f>IF($A78="","",'allg. Daten'!$C$6)</f>
        <v/>
      </c>
      <c r="E78" s="172" t="str">
        <f>IF($A78="","",Meldeformular!D86)</f>
        <v/>
      </c>
      <c r="F78" s="173" t="str">
        <f>IF($A78="","",Meldeformular!E86)</f>
        <v/>
      </c>
      <c r="G78" s="172" t="str">
        <f>IF($A78="","",Meldeformular!F86)</f>
        <v/>
      </c>
      <c r="H78" s="172" t="str">
        <f>IF($A78="","",IF(Meldeformular!J86="","",Meldeformular!J86))</f>
        <v/>
      </c>
      <c r="I78" s="172" t="str">
        <f>IF($A78="","",IF(Meldeformular!K86="","",Meldeformular!K86))</f>
        <v/>
      </c>
      <c r="J78" s="172" t="str">
        <f>IF($A78="","",IF(Meldeformular!L86="","",Meldeformular!L86))</f>
        <v/>
      </c>
      <c r="K78" s="172" t="str">
        <f>IF($A78="","",IF(Meldeformular!M86="","",Meldeformular!M86))</f>
        <v/>
      </c>
      <c r="L78" s="172" t="str">
        <f>IF($A78="","",IF(Meldeformular!N86="","",Meldeformular!N86))</f>
        <v/>
      </c>
      <c r="M78" s="172" t="str">
        <f>IF($A78="","",IF(Meldeformular!O86="","",Meldeformular!O86))</f>
        <v/>
      </c>
      <c r="N78" s="172" t="str">
        <f>IF($A78="","",IF(Meldeformular!P86="","",Meldeformular!P86))</f>
        <v/>
      </c>
      <c r="O78" s="172" t="str">
        <f>IF($A78="","",IF(Meldeformular!Q86="","",Meldeformular!Q86))</f>
        <v/>
      </c>
      <c r="P78" s="172" t="str">
        <f>IF($A78="","",IF(Meldeformular!R86="","",Meldeformular!R86))</f>
        <v/>
      </c>
      <c r="Q78" s="172" t="str">
        <f>IF($A78="","",IF(Meldeformular!S86="","",Meldeformular!S86))</f>
        <v/>
      </c>
      <c r="R78" s="172" t="str">
        <f>IF($A78="","",IF(Meldeformular!T86="","",Meldeformular!T86))</f>
        <v/>
      </c>
      <c r="S78" s="172" t="str">
        <f>IF($A78="","",IF(Meldeformular!U86="","",Meldeformular!U86))</f>
        <v/>
      </c>
      <c r="T78" s="172" t="str">
        <f>IF($A78="","",IF(Meldeformular!V86="","",Meldeformular!V86))</f>
        <v/>
      </c>
      <c r="U78" s="172" t="str">
        <f>IF($A78="","",IF(Meldeformular!W86="","",Meldeformular!W86))</f>
        <v/>
      </c>
    </row>
    <row r="79" spans="1:21" x14ac:dyDescent="0.25">
      <c r="A79" s="167" t="str">
        <f>IF(Meldeformular!B87="","",Meldeformular!A87)</f>
        <v/>
      </c>
      <c r="B79" s="171" t="str">
        <f>IF($A79="","",Meldeformular!B87)</f>
        <v/>
      </c>
      <c r="C79" s="172" t="str">
        <f>IF($A79="","",Meldeformular!C87)</f>
        <v/>
      </c>
      <c r="D79" s="172" t="str">
        <f>IF($A79="","",'allg. Daten'!$C$6)</f>
        <v/>
      </c>
      <c r="E79" s="172" t="str">
        <f>IF($A79="","",Meldeformular!D87)</f>
        <v/>
      </c>
      <c r="F79" s="173" t="str">
        <f>IF($A79="","",Meldeformular!E87)</f>
        <v/>
      </c>
      <c r="G79" s="172" t="str">
        <f>IF($A79="","",Meldeformular!F87)</f>
        <v/>
      </c>
      <c r="H79" s="172" t="str">
        <f>IF($A79="","",IF(Meldeformular!J87="","",Meldeformular!J87))</f>
        <v/>
      </c>
      <c r="I79" s="172" t="str">
        <f>IF($A79="","",IF(Meldeformular!K87="","",Meldeformular!K87))</f>
        <v/>
      </c>
      <c r="J79" s="172" t="str">
        <f>IF($A79="","",IF(Meldeformular!L87="","",Meldeformular!L87))</f>
        <v/>
      </c>
      <c r="K79" s="172" t="str">
        <f>IF($A79="","",IF(Meldeformular!M87="","",Meldeformular!M87))</f>
        <v/>
      </c>
      <c r="L79" s="172" t="str">
        <f>IF($A79="","",IF(Meldeformular!N87="","",Meldeformular!N87))</f>
        <v/>
      </c>
      <c r="M79" s="172" t="str">
        <f>IF($A79="","",IF(Meldeformular!O87="","",Meldeformular!O87))</f>
        <v/>
      </c>
      <c r="N79" s="172" t="str">
        <f>IF($A79="","",IF(Meldeformular!P87="","",Meldeformular!P87))</f>
        <v/>
      </c>
      <c r="O79" s="172" t="str">
        <f>IF($A79="","",IF(Meldeformular!Q87="","",Meldeformular!Q87))</f>
        <v/>
      </c>
      <c r="P79" s="172" t="str">
        <f>IF($A79="","",IF(Meldeformular!R87="","",Meldeformular!R87))</f>
        <v/>
      </c>
      <c r="Q79" s="172" t="str">
        <f>IF($A79="","",IF(Meldeformular!S87="","",Meldeformular!S87))</f>
        <v/>
      </c>
      <c r="R79" s="172" t="str">
        <f>IF($A79="","",IF(Meldeformular!T87="","",Meldeformular!T87))</f>
        <v/>
      </c>
      <c r="S79" s="172" t="str">
        <f>IF($A79="","",IF(Meldeformular!U87="","",Meldeformular!U87))</f>
        <v/>
      </c>
      <c r="T79" s="172" t="str">
        <f>IF($A79="","",IF(Meldeformular!V87="","",Meldeformular!V87))</f>
        <v/>
      </c>
      <c r="U79" s="172" t="str">
        <f>IF($A79="","",IF(Meldeformular!W87="","",Meldeformular!W87))</f>
        <v/>
      </c>
    </row>
    <row r="80" spans="1:21" x14ac:dyDescent="0.25">
      <c r="A80" s="167" t="str">
        <f>IF(Meldeformular!B88="","",Meldeformular!A88)</f>
        <v/>
      </c>
      <c r="B80" s="171" t="str">
        <f>IF($A80="","",Meldeformular!B88)</f>
        <v/>
      </c>
      <c r="C80" s="172" t="str">
        <f>IF($A80="","",Meldeformular!C88)</f>
        <v/>
      </c>
      <c r="D80" s="172" t="str">
        <f>IF($A80="","",'allg. Daten'!$C$6)</f>
        <v/>
      </c>
      <c r="E80" s="172" t="str">
        <f>IF($A80="","",Meldeformular!D88)</f>
        <v/>
      </c>
      <c r="F80" s="173" t="str">
        <f>IF($A80="","",Meldeformular!E88)</f>
        <v/>
      </c>
      <c r="G80" s="172" t="str">
        <f>IF($A80="","",Meldeformular!F88)</f>
        <v/>
      </c>
      <c r="H80" s="172" t="str">
        <f>IF($A80="","",IF(Meldeformular!J88="","",Meldeformular!J88))</f>
        <v/>
      </c>
      <c r="I80" s="172" t="str">
        <f>IF($A80="","",IF(Meldeformular!K88="","",Meldeformular!K88))</f>
        <v/>
      </c>
      <c r="J80" s="172" t="str">
        <f>IF($A80="","",IF(Meldeformular!L88="","",Meldeformular!L88))</f>
        <v/>
      </c>
      <c r="K80" s="172" t="str">
        <f>IF($A80="","",IF(Meldeformular!M88="","",Meldeformular!M88))</f>
        <v/>
      </c>
      <c r="L80" s="172" t="str">
        <f>IF($A80="","",IF(Meldeformular!N88="","",Meldeformular!N88))</f>
        <v/>
      </c>
      <c r="M80" s="172" t="str">
        <f>IF($A80="","",IF(Meldeformular!O88="","",Meldeformular!O88))</f>
        <v/>
      </c>
      <c r="N80" s="172" t="str">
        <f>IF($A80="","",IF(Meldeformular!P88="","",Meldeformular!P88))</f>
        <v/>
      </c>
      <c r="O80" s="172" t="str">
        <f>IF($A80="","",IF(Meldeformular!Q88="","",Meldeformular!Q88))</f>
        <v/>
      </c>
      <c r="P80" s="172" t="str">
        <f>IF($A80="","",IF(Meldeformular!R88="","",Meldeformular!R88))</f>
        <v/>
      </c>
      <c r="Q80" s="172" t="str">
        <f>IF($A80="","",IF(Meldeformular!S88="","",Meldeformular!S88))</f>
        <v/>
      </c>
      <c r="R80" s="172" t="str">
        <f>IF($A80="","",IF(Meldeformular!T88="","",Meldeformular!T88))</f>
        <v/>
      </c>
      <c r="S80" s="172" t="str">
        <f>IF($A80="","",IF(Meldeformular!U88="","",Meldeformular!U88))</f>
        <v/>
      </c>
      <c r="T80" s="172" t="str">
        <f>IF($A80="","",IF(Meldeformular!V88="","",Meldeformular!V88))</f>
        <v/>
      </c>
      <c r="U80" s="172" t="str">
        <f>IF($A80="","",IF(Meldeformular!W88="","",Meldeformular!W88))</f>
        <v/>
      </c>
    </row>
    <row r="81" spans="1:21" x14ac:dyDescent="0.25">
      <c r="A81" s="167" t="str">
        <f>IF(Meldeformular!B89="","",Meldeformular!A89)</f>
        <v/>
      </c>
      <c r="B81" s="171" t="str">
        <f>IF($A81="","",Meldeformular!B89)</f>
        <v/>
      </c>
      <c r="C81" s="172" t="str">
        <f>IF($A81="","",Meldeformular!C89)</f>
        <v/>
      </c>
      <c r="D81" s="172" t="str">
        <f>IF($A81="","",'allg. Daten'!$C$6)</f>
        <v/>
      </c>
      <c r="E81" s="172" t="str">
        <f>IF($A81="","",Meldeformular!D89)</f>
        <v/>
      </c>
      <c r="F81" s="173" t="str">
        <f>IF($A81="","",Meldeformular!E89)</f>
        <v/>
      </c>
      <c r="G81" s="172" t="str">
        <f>IF($A81="","",Meldeformular!F89)</f>
        <v/>
      </c>
      <c r="H81" s="172" t="str">
        <f>IF($A81="","",IF(Meldeformular!J89="","",Meldeformular!J89))</f>
        <v/>
      </c>
      <c r="I81" s="172" t="str">
        <f>IF($A81="","",IF(Meldeformular!K89="","",Meldeformular!K89))</f>
        <v/>
      </c>
      <c r="J81" s="172" t="str">
        <f>IF($A81="","",IF(Meldeformular!L89="","",Meldeformular!L89))</f>
        <v/>
      </c>
      <c r="K81" s="172" t="str">
        <f>IF($A81="","",IF(Meldeformular!M89="","",Meldeformular!M89))</f>
        <v/>
      </c>
      <c r="L81" s="172" t="str">
        <f>IF($A81="","",IF(Meldeformular!N89="","",Meldeformular!N89))</f>
        <v/>
      </c>
      <c r="M81" s="172" t="str">
        <f>IF($A81="","",IF(Meldeformular!O89="","",Meldeformular!O89))</f>
        <v/>
      </c>
      <c r="N81" s="172" t="str">
        <f>IF($A81="","",IF(Meldeformular!P89="","",Meldeformular!P89))</f>
        <v/>
      </c>
      <c r="O81" s="172" t="str">
        <f>IF($A81="","",IF(Meldeformular!Q89="","",Meldeformular!Q89))</f>
        <v/>
      </c>
      <c r="P81" s="172" t="str">
        <f>IF($A81="","",IF(Meldeformular!R89="","",Meldeformular!R89))</f>
        <v/>
      </c>
      <c r="Q81" s="172" t="str">
        <f>IF($A81="","",IF(Meldeformular!S89="","",Meldeformular!S89))</f>
        <v/>
      </c>
      <c r="R81" s="172" t="str">
        <f>IF($A81="","",IF(Meldeformular!T89="","",Meldeformular!T89))</f>
        <v/>
      </c>
      <c r="S81" s="172" t="str">
        <f>IF($A81="","",IF(Meldeformular!U89="","",Meldeformular!U89))</f>
        <v/>
      </c>
      <c r="T81" s="172" t="str">
        <f>IF($A81="","",IF(Meldeformular!V89="","",Meldeformular!V89))</f>
        <v/>
      </c>
      <c r="U81" s="172" t="str">
        <f>IF($A81="","",IF(Meldeformular!W89="","",Meldeformular!W89))</f>
        <v/>
      </c>
    </row>
    <row r="82" spans="1:21" x14ac:dyDescent="0.25">
      <c r="A82" s="167" t="str">
        <f>IF(Meldeformular!B90="","",Meldeformular!A90)</f>
        <v/>
      </c>
      <c r="B82" s="171" t="str">
        <f>IF($A82="","",Meldeformular!B90)</f>
        <v/>
      </c>
      <c r="C82" s="172" t="str">
        <f>IF($A82="","",Meldeformular!C90)</f>
        <v/>
      </c>
      <c r="D82" s="172" t="str">
        <f>IF($A82="","",'allg. Daten'!$C$6)</f>
        <v/>
      </c>
      <c r="E82" s="172" t="str">
        <f>IF($A82="","",Meldeformular!D90)</f>
        <v/>
      </c>
      <c r="F82" s="173" t="str">
        <f>IF($A82="","",Meldeformular!E90)</f>
        <v/>
      </c>
      <c r="G82" s="172" t="str">
        <f>IF($A82="","",Meldeformular!F90)</f>
        <v/>
      </c>
      <c r="H82" s="172" t="str">
        <f>IF($A82="","",IF(Meldeformular!J90="","",Meldeformular!J90))</f>
        <v/>
      </c>
      <c r="I82" s="172" t="str">
        <f>IF($A82="","",IF(Meldeformular!K90="","",Meldeformular!K90))</f>
        <v/>
      </c>
      <c r="J82" s="172" t="str">
        <f>IF($A82="","",IF(Meldeformular!L90="","",Meldeformular!L90))</f>
        <v/>
      </c>
      <c r="K82" s="172" t="str">
        <f>IF($A82="","",IF(Meldeformular!M90="","",Meldeformular!M90))</f>
        <v/>
      </c>
      <c r="L82" s="172" t="str">
        <f>IF($A82="","",IF(Meldeformular!N90="","",Meldeformular!N90))</f>
        <v/>
      </c>
      <c r="M82" s="172" t="str">
        <f>IF($A82="","",IF(Meldeformular!O90="","",Meldeformular!O90))</f>
        <v/>
      </c>
      <c r="N82" s="172" t="str">
        <f>IF($A82="","",IF(Meldeformular!P90="","",Meldeformular!P90))</f>
        <v/>
      </c>
      <c r="O82" s="172" t="str">
        <f>IF($A82="","",IF(Meldeformular!Q90="","",Meldeformular!Q90))</f>
        <v/>
      </c>
      <c r="P82" s="172" t="str">
        <f>IF($A82="","",IF(Meldeformular!R90="","",Meldeformular!R90))</f>
        <v/>
      </c>
      <c r="Q82" s="172" t="str">
        <f>IF($A82="","",IF(Meldeformular!S90="","",Meldeformular!S90))</f>
        <v/>
      </c>
      <c r="R82" s="172" t="str">
        <f>IF($A82="","",IF(Meldeformular!T90="","",Meldeformular!T90))</f>
        <v/>
      </c>
      <c r="S82" s="172" t="str">
        <f>IF($A82="","",IF(Meldeformular!U90="","",Meldeformular!U90))</f>
        <v/>
      </c>
      <c r="T82" s="172" t="str">
        <f>IF($A82="","",IF(Meldeformular!V90="","",Meldeformular!V90))</f>
        <v/>
      </c>
      <c r="U82" s="172" t="str">
        <f>IF($A82="","",IF(Meldeformular!W90="","",Meldeformular!W90))</f>
        <v/>
      </c>
    </row>
    <row r="83" spans="1:21" x14ac:dyDescent="0.25">
      <c r="A83" s="167" t="str">
        <f>IF(Meldeformular!B91="","",Meldeformular!A91)</f>
        <v/>
      </c>
      <c r="B83" s="171" t="str">
        <f>IF($A83="","",Meldeformular!B91)</f>
        <v/>
      </c>
      <c r="C83" s="172" t="str">
        <f>IF($A83="","",Meldeformular!C91)</f>
        <v/>
      </c>
      <c r="D83" s="172" t="str">
        <f>IF($A83="","",'allg. Daten'!$C$6)</f>
        <v/>
      </c>
      <c r="E83" s="172" t="str">
        <f>IF($A83="","",Meldeformular!D91)</f>
        <v/>
      </c>
      <c r="F83" s="173" t="str">
        <f>IF($A83="","",Meldeformular!E91)</f>
        <v/>
      </c>
      <c r="G83" s="172" t="str">
        <f>IF($A83="","",Meldeformular!F91)</f>
        <v/>
      </c>
      <c r="H83" s="172" t="str">
        <f>IF($A83="","",IF(Meldeformular!J91="","",Meldeformular!J91))</f>
        <v/>
      </c>
      <c r="I83" s="172" t="str">
        <f>IF($A83="","",IF(Meldeformular!K91="","",Meldeformular!K91))</f>
        <v/>
      </c>
      <c r="J83" s="172" t="str">
        <f>IF($A83="","",IF(Meldeformular!L91="","",Meldeformular!L91))</f>
        <v/>
      </c>
      <c r="K83" s="172" t="str">
        <f>IF($A83="","",IF(Meldeformular!M91="","",Meldeformular!M91))</f>
        <v/>
      </c>
      <c r="L83" s="172" t="str">
        <f>IF($A83="","",IF(Meldeformular!N91="","",Meldeformular!N91))</f>
        <v/>
      </c>
      <c r="M83" s="172" t="str">
        <f>IF($A83="","",IF(Meldeformular!O91="","",Meldeformular!O91))</f>
        <v/>
      </c>
      <c r="N83" s="172" t="str">
        <f>IF($A83="","",IF(Meldeformular!P91="","",Meldeformular!P91))</f>
        <v/>
      </c>
      <c r="O83" s="172" t="str">
        <f>IF($A83="","",IF(Meldeformular!Q91="","",Meldeformular!Q91))</f>
        <v/>
      </c>
      <c r="P83" s="172" t="str">
        <f>IF($A83="","",IF(Meldeformular!R91="","",Meldeformular!R91))</f>
        <v/>
      </c>
      <c r="Q83" s="172" t="str">
        <f>IF($A83="","",IF(Meldeformular!S91="","",Meldeformular!S91))</f>
        <v/>
      </c>
      <c r="R83" s="172" t="str">
        <f>IF($A83="","",IF(Meldeformular!T91="","",Meldeformular!T91))</f>
        <v/>
      </c>
      <c r="S83" s="172" t="str">
        <f>IF($A83="","",IF(Meldeformular!U91="","",Meldeformular!U91))</f>
        <v/>
      </c>
      <c r="T83" s="172" t="str">
        <f>IF($A83="","",IF(Meldeformular!V91="","",Meldeformular!V91))</f>
        <v/>
      </c>
      <c r="U83" s="172" t="str">
        <f>IF($A83="","",IF(Meldeformular!W91="","",Meldeformular!W91))</f>
        <v/>
      </c>
    </row>
    <row r="84" spans="1:21" x14ac:dyDescent="0.25">
      <c r="A84" s="167" t="str">
        <f>IF(Meldeformular!B92="","",Meldeformular!A92)</f>
        <v/>
      </c>
      <c r="B84" s="171" t="str">
        <f>IF($A84="","",Meldeformular!B92)</f>
        <v/>
      </c>
      <c r="C84" s="172" t="str">
        <f>IF($A84="","",Meldeformular!C92)</f>
        <v/>
      </c>
      <c r="D84" s="172" t="str">
        <f>IF($A84="","",'allg. Daten'!$C$6)</f>
        <v/>
      </c>
      <c r="E84" s="172" t="str">
        <f>IF($A84="","",Meldeformular!D92)</f>
        <v/>
      </c>
      <c r="F84" s="173" t="str">
        <f>IF($A84="","",Meldeformular!E92)</f>
        <v/>
      </c>
      <c r="G84" s="172" t="str">
        <f>IF($A84="","",Meldeformular!F92)</f>
        <v/>
      </c>
      <c r="H84" s="172" t="str">
        <f>IF($A84="","",IF(Meldeformular!J92="","",Meldeformular!J92))</f>
        <v/>
      </c>
      <c r="I84" s="172" t="str">
        <f>IF($A84="","",IF(Meldeformular!K92="","",Meldeformular!K92))</f>
        <v/>
      </c>
      <c r="J84" s="172" t="str">
        <f>IF($A84="","",IF(Meldeformular!L92="","",Meldeformular!L92))</f>
        <v/>
      </c>
      <c r="K84" s="172" t="str">
        <f>IF($A84="","",IF(Meldeformular!M92="","",Meldeformular!M92))</f>
        <v/>
      </c>
      <c r="L84" s="172" t="str">
        <f>IF($A84="","",IF(Meldeformular!N92="","",Meldeformular!N92))</f>
        <v/>
      </c>
      <c r="M84" s="172" t="str">
        <f>IF($A84="","",IF(Meldeformular!O92="","",Meldeformular!O92))</f>
        <v/>
      </c>
      <c r="N84" s="172" t="str">
        <f>IF($A84="","",IF(Meldeformular!P92="","",Meldeformular!P92))</f>
        <v/>
      </c>
      <c r="O84" s="172" t="str">
        <f>IF($A84="","",IF(Meldeformular!Q92="","",Meldeformular!Q92))</f>
        <v/>
      </c>
      <c r="P84" s="172" t="str">
        <f>IF($A84="","",IF(Meldeformular!R92="","",Meldeformular!R92))</f>
        <v/>
      </c>
      <c r="Q84" s="172" t="str">
        <f>IF($A84="","",IF(Meldeformular!S92="","",Meldeformular!S92))</f>
        <v/>
      </c>
      <c r="R84" s="172" t="str">
        <f>IF($A84="","",IF(Meldeformular!T92="","",Meldeformular!T92))</f>
        <v/>
      </c>
      <c r="S84" s="172" t="str">
        <f>IF($A84="","",IF(Meldeformular!U92="","",Meldeformular!U92))</f>
        <v/>
      </c>
      <c r="T84" s="172" t="str">
        <f>IF($A84="","",IF(Meldeformular!V92="","",Meldeformular!V92))</f>
        <v/>
      </c>
      <c r="U84" s="172" t="str">
        <f>IF($A84="","",IF(Meldeformular!W92="","",Meldeformular!W92))</f>
        <v/>
      </c>
    </row>
    <row r="85" spans="1:21" x14ac:dyDescent="0.25">
      <c r="A85" s="167" t="str">
        <f>IF(Meldeformular!B93="","",Meldeformular!A93)</f>
        <v/>
      </c>
      <c r="B85" s="171" t="str">
        <f>IF($A85="","",Meldeformular!B93)</f>
        <v/>
      </c>
      <c r="C85" s="172" t="str">
        <f>IF($A85="","",Meldeformular!C93)</f>
        <v/>
      </c>
      <c r="D85" s="172" t="str">
        <f>IF($A85="","",'allg. Daten'!$C$6)</f>
        <v/>
      </c>
      <c r="E85" s="172" t="str">
        <f>IF($A85="","",Meldeformular!D93)</f>
        <v/>
      </c>
      <c r="F85" s="173" t="str">
        <f>IF($A85="","",Meldeformular!E93)</f>
        <v/>
      </c>
      <c r="G85" s="172" t="str">
        <f>IF($A85="","",Meldeformular!F93)</f>
        <v/>
      </c>
      <c r="H85" s="172" t="str">
        <f>IF($A85="","",IF(Meldeformular!J93="","",Meldeformular!J93))</f>
        <v/>
      </c>
      <c r="I85" s="172" t="str">
        <f>IF($A85="","",IF(Meldeformular!K93="","",Meldeformular!K93))</f>
        <v/>
      </c>
      <c r="J85" s="172" t="str">
        <f>IF($A85="","",IF(Meldeformular!L93="","",Meldeformular!L93))</f>
        <v/>
      </c>
      <c r="K85" s="172" t="str">
        <f>IF($A85="","",IF(Meldeformular!M93="","",Meldeformular!M93))</f>
        <v/>
      </c>
      <c r="L85" s="172" t="str">
        <f>IF($A85="","",IF(Meldeformular!N93="","",Meldeformular!N93))</f>
        <v/>
      </c>
      <c r="M85" s="172" t="str">
        <f>IF($A85="","",IF(Meldeformular!O93="","",Meldeformular!O93))</f>
        <v/>
      </c>
      <c r="N85" s="172" t="str">
        <f>IF($A85="","",IF(Meldeformular!P93="","",Meldeformular!P93))</f>
        <v/>
      </c>
      <c r="O85" s="172" t="str">
        <f>IF($A85="","",IF(Meldeformular!Q93="","",Meldeformular!Q93))</f>
        <v/>
      </c>
      <c r="P85" s="172" t="str">
        <f>IF($A85="","",IF(Meldeformular!R93="","",Meldeformular!R93))</f>
        <v/>
      </c>
      <c r="Q85" s="172" t="str">
        <f>IF($A85="","",IF(Meldeformular!S93="","",Meldeformular!S93))</f>
        <v/>
      </c>
      <c r="R85" s="172" t="str">
        <f>IF($A85="","",IF(Meldeformular!T93="","",Meldeformular!T93))</f>
        <v/>
      </c>
      <c r="S85" s="172" t="str">
        <f>IF($A85="","",IF(Meldeformular!U93="","",Meldeformular!U93))</f>
        <v/>
      </c>
      <c r="T85" s="172" t="str">
        <f>IF($A85="","",IF(Meldeformular!V93="","",Meldeformular!V93))</f>
        <v/>
      </c>
      <c r="U85" s="172" t="str">
        <f>IF($A85="","",IF(Meldeformular!W93="","",Meldeformular!W93))</f>
        <v/>
      </c>
    </row>
    <row r="86" spans="1:21" x14ac:dyDescent="0.25">
      <c r="A86" s="167" t="str">
        <f>IF(Meldeformular!B94="","",Meldeformular!A94)</f>
        <v/>
      </c>
      <c r="B86" s="171" t="str">
        <f>IF($A86="","",Meldeformular!B94)</f>
        <v/>
      </c>
      <c r="C86" s="172" t="str">
        <f>IF($A86="","",Meldeformular!C94)</f>
        <v/>
      </c>
      <c r="D86" s="172" t="str">
        <f>IF($A86="","",'allg. Daten'!$C$6)</f>
        <v/>
      </c>
      <c r="E86" s="172" t="str">
        <f>IF($A86="","",Meldeformular!D94)</f>
        <v/>
      </c>
      <c r="F86" s="173" t="str">
        <f>IF($A86="","",Meldeformular!E94)</f>
        <v/>
      </c>
      <c r="G86" s="172" t="str">
        <f>IF($A86="","",Meldeformular!F94)</f>
        <v/>
      </c>
      <c r="H86" s="172" t="str">
        <f>IF($A86="","",IF(Meldeformular!J94="","",Meldeformular!J94))</f>
        <v/>
      </c>
      <c r="I86" s="172" t="str">
        <f>IF($A86="","",IF(Meldeformular!K94="","",Meldeformular!K94))</f>
        <v/>
      </c>
      <c r="J86" s="172" t="str">
        <f>IF($A86="","",IF(Meldeformular!L94="","",Meldeformular!L94))</f>
        <v/>
      </c>
      <c r="K86" s="172" t="str">
        <f>IF($A86="","",IF(Meldeformular!M94="","",Meldeformular!M94))</f>
        <v/>
      </c>
      <c r="L86" s="172" t="str">
        <f>IF($A86="","",IF(Meldeformular!N94="","",Meldeformular!N94))</f>
        <v/>
      </c>
      <c r="M86" s="172" t="str">
        <f>IF($A86="","",IF(Meldeformular!O94="","",Meldeformular!O94))</f>
        <v/>
      </c>
      <c r="N86" s="172" t="str">
        <f>IF($A86="","",IF(Meldeformular!P94="","",Meldeformular!P94))</f>
        <v/>
      </c>
      <c r="O86" s="172" t="str">
        <f>IF($A86="","",IF(Meldeformular!Q94="","",Meldeformular!Q94))</f>
        <v/>
      </c>
      <c r="P86" s="172" t="str">
        <f>IF($A86="","",IF(Meldeformular!R94="","",Meldeformular!R94))</f>
        <v/>
      </c>
      <c r="Q86" s="172" t="str">
        <f>IF($A86="","",IF(Meldeformular!S94="","",Meldeformular!S94))</f>
        <v/>
      </c>
      <c r="R86" s="172" t="str">
        <f>IF($A86="","",IF(Meldeformular!T94="","",Meldeformular!T94))</f>
        <v/>
      </c>
      <c r="S86" s="172" t="str">
        <f>IF($A86="","",IF(Meldeformular!U94="","",Meldeformular!U94))</f>
        <v/>
      </c>
      <c r="T86" s="172" t="str">
        <f>IF($A86="","",IF(Meldeformular!V94="","",Meldeformular!V94))</f>
        <v/>
      </c>
      <c r="U86" s="172" t="str">
        <f>IF($A86="","",IF(Meldeformular!W94="","",Meldeformular!W94))</f>
        <v/>
      </c>
    </row>
    <row r="87" spans="1:21" x14ac:dyDescent="0.25">
      <c r="A87" s="167" t="str">
        <f>IF(Meldeformular!B95="","",Meldeformular!A95)</f>
        <v/>
      </c>
      <c r="B87" s="171" t="str">
        <f>IF($A87="","",Meldeformular!B95)</f>
        <v/>
      </c>
      <c r="C87" s="172" t="str">
        <f>IF($A87="","",Meldeformular!C95)</f>
        <v/>
      </c>
      <c r="D87" s="172" t="str">
        <f>IF($A87="","",'allg. Daten'!$C$6)</f>
        <v/>
      </c>
      <c r="E87" s="172" t="str">
        <f>IF($A87="","",Meldeformular!D95)</f>
        <v/>
      </c>
      <c r="F87" s="173" t="str">
        <f>IF($A87="","",Meldeformular!E95)</f>
        <v/>
      </c>
      <c r="G87" s="172" t="str">
        <f>IF($A87="","",Meldeformular!F95)</f>
        <v/>
      </c>
      <c r="H87" s="172" t="str">
        <f>IF($A87="","",IF(Meldeformular!J95="","",Meldeformular!J95))</f>
        <v/>
      </c>
      <c r="I87" s="172" t="str">
        <f>IF($A87="","",IF(Meldeformular!K95="","",Meldeformular!K95))</f>
        <v/>
      </c>
      <c r="J87" s="172" t="str">
        <f>IF($A87="","",IF(Meldeformular!L95="","",Meldeformular!L95))</f>
        <v/>
      </c>
      <c r="K87" s="172" t="str">
        <f>IF($A87="","",IF(Meldeformular!M95="","",Meldeformular!M95))</f>
        <v/>
      </c>
      <c r="L87" s="172" t="str">
        <f>IF($A87="","",IF(Meldeformular!N95="","",Meldeformular!N95))</f>
        <v/>
      </c>
      <c r="M87" s="172" t="str">
        <f>IF($A87="","",IF(Meldeformular!O95="","",Meldeformular!O95))</f>
        <v/>
      </c>
      <c r="N87" s="172" t="str">
        <f>IF($A87="","",IF(Meldeformular!P95="","",Meldeformular!P95))</f>
        <v/>
      </c>
      <c r="O87" s="172" t="str">
        <f>IF($A87="","",IF(Meldeformular!Q95="","",Meldeformular!Q95))</f>
        <v/>
      </c>
      <c r="P87" s="172" t="str">
        <f>IF($A87="","",IF(Meldeformular!R95="","",Meldeformular!R95))</f>
        <v/>
      </c>
      <c r="Q87" s="172" t="str">
        <f>IF($A87="","",IF(Meldeformular!S95="","",Meldeformular!S95))</f>
        <v/>
      </c>
      <c r="R87" s="172" t="str">
        <f>IF($A87="","",IF(Meldeformular!T95="","",Meldeformular!T95))</f>
        <v/>
      </c>
      <c r="S87" s="172" t="str">
        <f>IF($A87="","",IF(Meldeformular!U95="","",Meldeformular!U95))</f>
        <v/>
      </c>
      <c r="T87" s="172" t="str">
        <f>IF($A87="","",IF(Meldeformular!V95="","",Meldeformular!V95))</f>
        <v/>
      </c>
      <c r="U87" s="172" t="str">
        <f>IF($A87="","",IF(Meldeformular!W95="","",Meldeformular!W95))</f>
        <v/>
      </c>
    </row>
    <row r="88" spans="1:21" x14ac:dyDescent="0.25">
      <c r="A88" s="167" t="str">
        <f>IF(Meldeformular!B96="","",Meldeformular!A96)</f>
        <v/>
      </c>
      <c r="B88" s="171" t="str">
        <f>IF($A88="","",Meldeformular!B96)</f>
        <v/>
      </c>
      <c r="C88" s="172" t="str">
        <f>IF($A88="","",Meldeformular!C96)</f>
        <v/>
      </c>
      <c r="D88" s="172" t="str">
        <f>IF($A88="","",'allg. Daten'!$C$6)</f>
        <v/>
      </c>
      <c r="E88" s="172" t="str">
        <f>IF($A88="","",Meldeformular!D96)</f>
        <v/>
      </c>
      <c r="F88" s="173" t="str">
        <f>IF($A88="","",Meldeformular!E96)</f>
        <v/>
      </c>
      <c r="G88" s="172" t="str">
        <f>IF($A88="","",Meldeformular!F96)</f>
        <v/>
      </c>
      <c r="H88" s="172" t="str">
        <f>IF($A88="","",IF(Meldeformular!J96="","",Meldeformular!J96))</f>
        <v/>
      </c>
      <c r="I88" s="172" t="str">
        <f>IF($A88="","",IF(Meldeformular!K96="","",Meldeformular!K96))</f>
        <v/>
      </c>
      <c r="J88" s="172" t="str">
        <f>IF($A88="","",IF(Meldeformular!L96="","",Meldeformular!L96))</f>
        <v/>
      </c>
      <c r="K88" s="172" t="str">
        <f>IF($A88="","",IF(Meldeformular!M96="","",Meldeformular!M96))</f>
        <v/>
      </c>
      <c r="L88" s="172" t="str">
        <f>IF($A88="","",IF(Meldeformular!N96="","",Meldeformular!N96))</f>
        <v/>
      </c>
      <c r="M88" s="172" t="str">
        <f>IF($A88="","",IF(Meldeformular!O96="","",Meldeformular!O96))</f>
        <v/>
      </c>
      <c r="N88" s="172" t="str">
        <f>IF($A88="","",IF(Meldeformular!P96="","",Meldeformular!P96))</f>
        <v/>
      </c>
      <c r="O88" s="172" t="str">
        <f>IF($A88="","",IF(Meldeformular!Q96="","",Meldeformular!Q96))</f>
        <v/>
      </c>
      <c r="P88" s="172" t="str">
        <f>IF($A88="","",IF(Meldeformular!R96="","",Meldeformular!R96))</f>
        <v/>
      </c>
      <c r="Q88" s="172" t="str">
        <f>IF($A88="","",IF(Meldeformular!S96="","",Meldeformular!S96))</f>
        <v/>
      </c>
      <c r="R88" s="172" t="str">
        <f>IF($A88="","",IF(Meldeformular!T96="","",Meldeformular!T96))</f>
        <v/>
      </c>
      <c r="S88" s="172" t="str">
        <f>IF($A88="","",IF(Meldeformular!U96="","",Meldeformular!U96))</f>
        <v/>
      </c>
      <c r="T88" s="172" t="str">
        <f>IF($A88="","",IF(Meldeformular!V96="","",Meldeformular!V96))</f>
        <v/>
      </c>
      <c r="U88" s="172" t="str">
        <f>IF($A88="","",IF(Meldeformular!W96="","",Meldeformular!W96))</f>
        <v/>
      </c>
    </row>
    <row r="89" spans="1:21" x14ac:dyDescent="0.25">
      <c r="A89" s="167" t="str">
        <f>IF(Meldeformular!B97="","",Meldeformular!A97)</f>
        <v/>
      </c>
      <c r="B89" s="171" t="str">
        <f>IF($A89="","",Meldeformular!B97)</f>
        <v/>
      </c>
      <c r="C89" s="172" t="str">
        <f>IF($A89="","",Meldeformular!C97)</f>
        <v/>
      </c>
      <c r="D89" s="172" t="str">
        <f>IF($A89="","",'allg. Daten'!$C$6)</f>
        <v/>
      </c>
      <c r="E89" s="172" t="str">
        <f>IF($A89="","",Meldeformular!D97)</f>
        <v/>
      </c>
      <c r="F89" s="173" t="str">
        <f>IF($A89="","",Meldeformular!E97)</f>
        <v/>
      </c>
      <c r="G89" s="172" t="str">
        <f>IF($A89="","",Meldeformular!F97)</f>
        <v/>
      </c>
      <c r="H89" s="172" t="str">
        <f>IF($A89="","",IF(Meldeformular!J97="","",Meldeformular!J97))</f>
        <v/>
      </c>
      <c r="I89" s="172" t="str">
        <f>IF($A89="","",IF(Meldeformular!K97="","",Meldeformular!K97))</f>
        <v/>
      </c>
      <c r="J89" s="172" t="str">
        <f>IF($A89="","",IF(Meldeformular!L97="","",Meldeformular!L97))</f>
        <v/>
      </c>
      <c r="K89" s="172" t="str">
        <f>IF($A89="","",IF(Meldeformular!M97="","",Meldeformular!M97))</f>
        <v/>
      </c>
      <c r="L89" s="172" t="str">
        <f>IF($A89="","",IF(Meldeformular!N97="","",Meldeformular!N97))</f>
        <v/>
      </c>
      <c r="M89" s="172" t="str">
        <f>IF($A89="","",IF(Meldeformular!O97="","",Meldeformular!O97))</f>
        <v/>
      </c>
      <c r="N89" s="172" t="str">
        <f>IF($A89="","",IF(Meldeformular!P97="","",Meldeformular!P97))</f>
        <v/>
      </c>
      <c r="O89" s="172" t="str">
        <f>IF($A89="","",IF(Meldeformular!Q97="","",Meldeformular!Q97))</f>
        <v/>
      </c>
      <c r="P89" s="172" t="str">
        <f>IF($A89="","",IF(Meldeformular!R97="","",Meldeformular!R97))</f>
        <v/>
      </c>
      <c r="Q89" s="172" t="str">
        <f>IF($A89="","",IF(Meldeformular!S97="","",Meldeformular!S97))</f>
        <v/>
      </c>
      <c r="R89" s="172" t="str">
        <f>IF($A89="","",IF(Meldeformular!T97="","",Meldeformular!T97))</f>
        <v/>
      </c>
      <c r="S89" s="172" t="str">
        <f>IF($A89="","",IF(Meldeformular!U97="","",Meldeformular!U97))</f>
        <v/>
      </c>
      <c r="T89" s="172" t="str">
        <f>IF($A89="","",IF(Meldeformular!V97="","",Meldeformular!V97))</f>
        <v/>
      </c>
      <c r="U89" s="172" t="str">
        <f>IF($A89="","",IF(Meldeformular!W97="","",Meldeformular!W97))</f>
        <v/>
      </c>
    </row>
    <row r="90" spans="1:21" x14ac:dyDescent="0.25">
      <c r="A90" s="167" t="str">
        <f>IF(Meldeformular!B98="","",Meldeformular!A98)</f>
        <v/>
      </c>
      <c r="B90" s="171" t="str">
        <f>IF($A90="","",Meldeformular!B98)</f>
        <v/>
      </c>
      <c r="C90" s="172" t="str">
        <f>IF($A90="","",Meldeformular!C98)</f>
        <v/>
      </c>
      <c r="D90" s="172" t="str">
        <f>IF($A90="","",'allg. Daten'!$C$6)</f>
        <v/>
      </c>
      <c r="E90" s="172" t="str">
        <f>IF($A90="","",Meldeformular!D98)</f>
        <v/>
      </c>
      <c r="F90" s="173" t="str">
        <f>IF($A90="","",Meldeformular!E98)</f>
        <v/>
      </c>
      <c r="G90" s="172" t="str">
        <f>IF($A90="","",Meldeformular!F98)</f>
        <v/>
      </c>
      <c r="H90" s="172" t="str">
        <f>IF($A90="","",IF(Meldeformular!J98="","",Meldeformular!J98))</f>
        <v/>
      </c>
      <c r="I90" s="172" t="str">
        <f>IF($A90="","",IF(Meldeformular!K98="","",Meldeformular!K98))</f>
        <v/>
      </c>
      <c r="J90" s="172" t="str">
        <f>IF($A90="","",IF(Meldeformular!L98="","",Meldeformular!L98))</f>
        <v/>
      </c>
      <c r="K90" s="172" t="str">
        <f>IF($A90="","",IF(Meldeformular!M98="","",Meldeformular!M98))</f>
        <v/>
      </c>
      <c r="L90" s="172" t="str">
        <f>IF($A90="","",IF(Meldeformular!N98="","",Meldeformular!N98))</f>
        <v/>
      </c>
      <c r="M90" s="172" t="str">
        <f>IF($A90="","",IF(Meldeformular!O98="","",Meldeformular!O98))</f>
        <v/>
      </c>
      <c r="N90" s="172" t="str">
        <f>IF($A90="","",IF(Meldeformular!P98="","",Meldeformular!P98))</f>
        <v/>
      </c>
      <c r="O90" s="172" t="str">
        <f>IF($A90="","",IF(Meldeformular!Q98="","",Meldeformular!Q98))</f>
        <v/>
      </c>
      <c r="P90" s="172" t="str">
        <f>IF($A90="","",IF(Meldeformular!R98="","",Meldeformular!R98))</f>
        <v/>
      </c>
      <c r="Q90" s="172" t="str">
        <f>IF($A90="","",IF(Meldeformular!S98="","",Meldeformular!S98))</f>
        <v/>
      </c>
      <c r="R90" s="172" t="str">
        <f>IF($A90="","",IF(Meldeformular!T98="","",Meldeformular!T98))</f>
        <v/>
      </c>
      <c r="S90" s="172" t="str">
        <f>IF($A90="","",IF(Meldeformular!U98="","",Meldeformular!U98))</f>
        <v/>
      </c>
      <c r="T90" s="172" t="str">
        <f>IF($A90="","",IF(Meldeformular!V98="","",Meldeformular!V98))</f>
        <v/>
      </c>
      <c r="U90" s="172" t="str">
        <f>IF($A90="","",IF(Meldeformular!W98="","",Meldeformular!W98))</f>
        <v/>
      </c>
    </row>
    <row r="91" spans="1:21" x14ac:dyDescent="0.25">
      <c r="A91" s="167" t="str">
        <f>IF(Meldeformular!B99="","",Meldeformular!A99)</f>
        <v/>
      </c>
      <c r="B91" s="171" t="str">
        <f>IF($A91="","",Meldeformular!B99)</f>
        <v/>
      </c>
      <c r="C91" s="172" t="str">
        <f>IF($A91="","",Meldeformular!C99)</f>
        <v/>
      </c>
      <c r="D91" s="172" t="str">
        <f>IF($A91="","",'allg. Daten'!$C$6)</f>
        <v/>
      </c>
      <c r="E91" s="172" t="str">
        <f>IF($A91="","",Meldeformular!D99)</f>
        <v/>
      </c>
      <c r="F91" s="173" t="str">
        <f>IF($A91="","",Meldeformular!E99)</f>
        <v/>
      </c>
      <c r="G91" s="172" t="str">
        <f>IF($A91="","",Meldeformular!F99)</f>
        <v/>
      </c>
      <c r="H91" s="172" t="str">
        <f>IF($A91="","",IF(Meldeformular!J99="","",Meldeformular!J99))</f>
        <v/>
      </c>
      <c r="I91" s="172" t="str">
        <f>IF($A91="","",IF(Meldeformular!K99="","",Meldeformular!K99))</f>
        <v/>
      </c>
      <c r="J91" s="172" t="str">
        <f>IF($A91="","",IF(Meldeformular!L99="","",Meldeformular!L99))</f>
        <v/>
      </c>
      <c r="K91" s="172" t="str">
        <f>IF($A91="","",IF(Meldeformular!M99="","",Meldeformular!M99))</f>
        <v/>
      </c>
      <c r="L91" s="172" t="str">
        <f>IF($A91="","",IF(Meldeformular!N99="","",Meldeformular!N99))</f>
        <v/>
      </c>
      <c r="M91" s="172" t="str">
        <f>IF($A91="","",IF(Meldeformular!O99="","",Meldeformular!O99))</f>
        <v/>
      </c>
      <c r="N91" s="172" t="str">
        <f>IF($A91="","",IF(Meldeformular!P99="","",Meldeformular!P99))</f>
        <v/>
      </c>
      <c r="O91" s="172" t="str">
        <f>IF($A91="","",IF(Meldeformular!Q99="","",Meldeformular!Q99))</f>
        <v/>
      </c>
      <c r="P91" s="172" t="str">
        <f>IF($A91="","",IF(Meldeformular!R99="","",Meldeformular!R99))</f>
        <v/>
      </c>
      <c r="Q91" s="172" t="str">
        <f>IF($A91="","",IF(Meldeformular!S99="","",Meldeformular!S99))</f>
        <v/>
      </c>
      <c r="R91" s="172" t="str">
        <f>IF($A91="","",IF(Meldeformular!T99="","",Meldeformular!T99))</f>
        <v/>
      </c>
      <c r="S91" s="172" t="str">
        <f>IF($A91="","",IF(Meldeformular!U99="","",Meldeformular!U99))</f>
        <v/>
      </c>
      <c r="T91" s="172" t="str">
        <f>IF($A91="","",IF(Meldeformular!V99="","",Meldeformular!V99))</f>
        <v/>
      </c>
      <c r="U91" s="172" t="str">
        <f>IF($A91="","",IF(Meldeformular!W99="","",Meldeformular!W99))</f>
        <v/>
      </c>
    </row>
    <row r="92" spans="1:21" x14ac:dyDescent="0.25">
      <c r="A92" s="167" t="str">
        <f>IF(Meldeformular!B100="","",Meldeformular!A100)</f>
        <v/>
      </c>
      <c r="B92" s="171" t="str">
        <f>IF($A92="","",Meldeformular!B100)</f>
        <v/>
      </c>
      <c r="C92" s="172" t="str">
        <f>IF($A92="","",Meldeformular!C100)</f>
        <v/>
      </c>
      <c r="D92" s="172" t="str">
        <f>IF($A92="","",'allg. Daten'!$C$6)</f>
        <v/>
      </c>
      <c r="E92" s="172" t="str">
        <f>IF($A92="","",Meldeformular!D100)</f>
        <v/>
      </c>
      <c r="F92" s="173" t="str">
        <f>IF($A92="","",Meldeformular!E100)</f>
        <v/>
      </c>
      <c r="G92" s="172" t="str">
        <f>IF($A92="","",Meldeformular!F100)</f>
        <v/>
      </c>
      <c r="H92" s="172" t="str">
        <f>IF($A92="","",IF(Meldeformular!J100="","",Meldeformular!J100))</f>
        <v/>
      </c>
      <c r="I92" s="172" t="str">
        <f>IF($A92="","",IF(Meldeformular!K100="","",Meldeformular!K100))</f>
        <v/>
      </c>
      <c r="J92" s="172" t="str">
        <f>IF($A92="","",IF(Meldeformular!L100="","",Meldeformular!L100))</f>
        <v/>
      </c>
      <c r="K92" s="172" t="str">
        <f>IF($A92="","",IF(Meldeformular!M100="","",Meldeformular!M100))</f>
        <v/>
      </c>
      <c r="L92" s="172" t="str">
        <f>IF($A92="","",IF(Meldeformular!N100="","",Meldeformular!N100))</f>
        <v/>
      </c>
      <c r="M92" s="172" t="str">
        <f>IF($A92="","",IF(Meldeformular!O100="","",Meldeformular!O100))</f>
        <v/>
      </c>
      <c r="N92" s="172" t="str">
        <f>IF($A92="","",IF(Meldeformular!P100="","",Meldeformular!P100))</f>
        <v/>
      </c>
      <c r="O92" s="172" t="str">
        <f>IF($A92="","",IF(Meldeformular!Q100="","",Meldeformular!Q100))</f>
        <v/>
      </c>
      <c r="P92" s="172" t="str">
        <f>IF($A92="","",IF(Meldeformular!R100="","",Meldeformular!R100))</f>
        <v/>
      </c>
      <c r="Q92" s="172" t="str">
        <f>IF($A92="","",IF(Meldeformular!S100="","",Meldeformular!S100))</f>
        <v/>
      </c>
      <c r="R92" s="172" t="str">
        <f>IF($A92="","",IF(Meldeformular!T100="","",Meldeformular!T100))</f>
        <v/>
      </c>
      <c r="S92" s="172" t="str">
        <f>IF($A92="","",IF(Meldeformular!U100="","",Meldeformular!U100))</f>
        <v/>
      </c>
      <c r="T92" s="172" t="str">
        <f>IF($A92="","",IF(Meldeformular!V100="","",Meldeformular!V100))</f>
        <v/>
      </c>
      <c r="U92" s="172" t="str">
        <f>IF($A92="","",IF(Meldeformular!W100="","",Meldeformular!W100))</f>
        <v/>
      </c>
    </row>
    <row r="93" spans="1:21" x14ac:dyDescent="0.25">
      <c r="A93" s="167" t="str">
        <f>IF(Meldeformular!B101="","",Meldeformular!A101)</f>
        <v/>
      </c>
      <c r="B93" s="171" t="str">
        <f>IF($A93="","",Meldeformular!B101)</f>
        <v/>
      </c>
      <c r="C93" s="172" t="str">
        <f>IF($A93="","",Meldeformular!C101)</f>
        <v/>
      </c>
      <c r="D93" s="172" t="str">
        <f>IF($A93="","",'allg. Daten'!$C$6)</f>
        <v/>
      </c>
      <c r="E93" s="172" t="str">
        <f>IF($A93="","",Meldeformular!D101)</f>
        <v/>
      </c>
      <c r="F93" s="173" t="str">
        <f>IF($A93="","",Meldeformular!E101)</f>
        <v/>
      </c>
      <c r="G93" s="172" t="str">
        <f>IF($A93="","",Meldeformular!F101)</f>
        <v/>
      </c>
      <c r="H93" s="172" t="str">
        <f>IF($A93="","",IF(Meldeformular!J101="","",Meldeformular!J101))</f>
        <v/>
      </c>
      <c r="I93" s="172" t="str">
        <f>IF($A93="","",IF(Meldeformular!K101="","",Meldeformular!K101))</f>
        <v/>
      </c>
      <c r="J93" s="172" t="str">
        <f>IF($A93="","",IF(Meldeformular!L101="","",Meldeformular!L101))</f>
        <v/>
      </c>
      <c r="K93" s="172" t="str">
        <f>IF($A93="","",IF(Meldeformular!M101="","",Meldeformular!M101))</f>
        <v/>
      </c>
      <c r="L93" s="172" t="str">
        <f>IF($A93="","",IF(Meldeformular!N101="","",Meldeformular!N101))</f>
        <v/>
      </c>
      <c r="M93" s="172" t="str">
        <f>IF($A93="","",IF(Meldeformular!O101="","",Meldeformular!O101))</f>
        <v/>
      </c>
      <c r="N93" s="172" t="str">
        <f>IF($A93="","",IF(Meldeformular!P101="","",Meldeformular!P101))</f>
        <v/>
      </c>
      <c r="O93" s="172" t="str">
        <f>IF($A93="","",IF(Meldeformular!Q101="","",Meldeformular!Q101))</f>
        <v/>
      </c>
      <c r="P93" s="172" t="str">
        <f>IF($A93="","",IF(Meldeformular!R101="","",Meldeformular!R101))</f>
        <v/>
      </c>
      <c r="Q93" s="172" t="str">
        <f>IF($A93="","",IF(Meldeformular!S101="","",Meldeformular!S101))</f>
        <v/>
      </c>
      <c r="R93" s="172" t="str">
        <f>IF($A93="","",IF(Meldeformular!T101="","",Meldeformular!T101))</f>
        <v/>
      </c>
      <c r="S93" s="172" t="str">
        <f>IF($A93="","",IF(Meldeformular!U101="","",Meldeformular!U101))</f>
        <v/>
      </c>
      <c r="T93" s="172" t="str">
        <f>IF($A93="","",IF(Meldeformular!V101="","",Meldeformular!V101))</f>
        <v/>
      </c>
      <c r="U93" s="172" t="str">
        <f>IF($A93="","",IF(Meldeformular!W101="","",Meldeformular!W101))</f>
        <v/>
      </c>
    </row>
    <row r="94" spans="1:21" x14ac:dyDescent="0.25">
      <c r="A94" s="167" t="str">
        <f>IF(Meldeformular!B102="","",Meldeformular!A102)</f>
        <v/>
      </c>
      <c r="B94" s="171" t="str">
        <f>IF($A94="","",Meldeformular!B102)</f>
        <v/>
      </c>
      <c r="C94" s="172" t="str">
        <f>IF($A94="","",Meldeformular!C102)</f>
        <v/>
      </c>
      <c r="D94" s="172" t="str">
        <f>IF($A94="","",'allg. Daten'!$C$6)</f>
        <v/>
      </c>
      <c r="E94" s="172" t="str">
        <f>IF($A94="","",Meldeformular!D102)</f>
        <v/>
      </c>
      <c r="F94" s="173" t="str">
        <f>IF($A94="","",Meldeformular!E102)</f>
        <v/>
      </c>
      <c r="G94" s="172" t="str">
        <f>IF($A94="","",Meldeformular!F102)</f>
        <v/>
      </c>
      <c r="H94" s="172" t="str">
        <f>IF($A94="","",IF(Meldeformular!J102="","",Meldeformular!J102))</f>
        <v/>
      </c>
      <c r="I94" s="172" t="str">
        <f>IF($A94="","",IF(Meldeformular!K102="","",Meldeformular!K102))</f>
        <v/>
      </c>
      <c r="J94" s="172" t="str">
        <f>IF($A94="","",IF(Meldeformular!L102="","",Meldeformular!L102))</f>
        <v/>
      </c>
      <c r="K94" s="172" t="str">
        <f>IF($A94="","",IF(Meldeformular!M102="","",Meldeformular!M102))</f>
        <v/>
      </c>
      <c r="L94" s="172" t="str">
        <f>IF($A94="","",IF(Meldeformular!N102="","",Meldeformular!N102))</f>
        <v/>
      </c>
      <c r="M94" s="172" t="str">
        <f>IF($A94="","",IF(Meldeformular!O102="","",Meldeformular!O102))</f>
        <v/>
      </c>
      <c r="N94" s="172" t="str">
        <f>IF($A94="","",IF(Meldeformular!P102="","",Meldeformular!P102))</f>
        <v/>
      </c>
      <c r="O94" s="172" t="str">
        <f>IF($A94="","",IF(Meldeformular!Q102="","",Meldeformular!Q102))</f>
        <v/>
      </c>
      <c r="P94" s="172" t="str">
        <f>IF($A94="","",IF(Meldeformular!R102="","",Meldeformular!R102))</f>
        <v/>
      </c>
      <c r="Q94" s="172" t="str">
        <f>IF($A94="","",IF(Meldeformular!S102="","",Meldeformular!S102))</f>
        <v/>
      </c>
      <c r="R94" s="172" t="str">
        <f>IF($A94="","",IF(Meldeformular!T102="","",Meldeformular!T102))</f>
        <v/>
      </c>
      <c r="S94" s="172" t="str">
        <f>IF($A94="","",IF(Meldeformular!U102="","",Meldeformular!U102))</f>
        <v/>
      </c>
      <c r="T94" s="172" t="str">
        <f>IF($A94="","",IF(Meldeformular!V102="","",Meldeformular!V102))</f>
        <v/>
      </c>
      <c r="U94" s="172" t="str">
        <f>IF($A94="","",IF(Meldeformular!W102="","",Meldeformular!W102))</f>
        <v/>
      </c>
    </row>
    <row r="95" spans="1:21" x14ac:dyDescent="0.25">
      <c r="A95" s="167" t="str">
        <f>IF(Meldeformular!B103="","",Meldeformular!A103)</f>
        <v/>
      </c>
      <c r="B95" s="171" t="str">
        <f>IF($A95="","",Meldeformular!B103)</f>
        <v/>
      </c>
      <c r="C95" s="172" t="str">
        <f>IF($A95="","",Meldeformular!C103)</f>
        <v/>
      </c>
      <c r="D95" s="172" t="str">
        <f>IF($A95="","",'allg. Daten'!$C$6)</f>
        <v/>
      </c>
      <c r="E95" s="172" t="str">
        <f>IF($A95="","",Meldeformular!D103)</f>
        <v/>
      </c>
      <c r="F95" s="173" t="str">
        <f>IF($A95="","",Meldeformular!E103)</f>
        <v/>
      </c>
      <c r="G95" s="172" t="str">
        <f>IF($A95="","",Meldeformular!F103)</f>
        <v/>
      </c>
      <c r="H95" s="172" t="str">
        <f>IF($A95="","",IF(Meldeformular!J103="","",Meldeformular!J103))</f>
        <v/>
      </c>
      <c r="I95" s="172" t="str">
        <f>IF($A95="","",IF(Meldeformular!K103="","",Meldeformular!K103))</f>
        <v/>
      </c>
      <c r="J95" s="172" t="str">
        <f>IF($A95="","",IF(Meldeformular!L103="","",Meldeformular!L103))</f>
        <v/>
      </c>
      <c r="K95" s="172" t="str">
        <f>IF($A95="","",IF(Meldeformular!M103="","",Meldeformular!M103))</f>
        <v/>
      </c>
      <c r="L95" s="172" t="str">
        <f>IF($A95="","",IF(Meldeformular!N103="","",Meldeformular!N103))</f>
        <v/>
      </c>
      <c r="M95" s="172" t="str">
        <f>IF($A95="","",IF(Meldeformular!O103="","",Meldeformular!O103))</f>
        <v/>
      </c>
      <c r="N95" s="172" t="str">
        <f>IF($A95="","",IF(Meldeformular!P103="","",Meldeformular!P103))</f>
        <v/>
      </c>
      <c r="O95" s="172" t="str">
        <f>IF($A95="","",IF(Meldeformular!Q103="","",Meldeformular!Q103))</f>
        <v/>
      </c>
      <c r="P95" s="172" t="str">
        <f>IF($A95="","",IF(Meldeformular!R103="","",Meldeformular!R103))</f>
        <v/>
      </c>
      <c r="Q95" s="172" t="str">
        <f>IF($A95="","",IF(Meldeformular!S103="","",Meldeformular!S103))</f>
        <v/>
      </c>
      <c r="R95" s="172" t="str">
        <f>IF($A95="","",IF(Meldeformular!T103="","",Meldeformular!T103))</f>
        <v/>
      </c>
      <c r="S95" s="172" t="str">
        <f>IF($A95="","",IF(Meldeformular!U103="","",Meldeformular!U103))</f>
        <v/>
      </c>
      <c r="T95" s="172" t="str">
        <f>IF($A95="","",IF(Meldeformular!V103="","",Meldeformular!V103))</f>
        <v/>
      </c>
      <c r="U95" s="172" t="str">
        <f>IF($A95="","",IF(Meldeformular!W103="","",Meldeformular!W103))</f>
        <v/>
      </c>
    </row>
    <row r="96" spans="1:21" x14ac:dyDescent="0.25">
      <c r="A96" s="167" t="str">
        <f>IF(Meldeformular!B104="","",Meldeformular!A104)</f>
        <v/>
      </c>
      <c r="B96" s="171" t="str">
        <f>IF($A96="","",Meldeformular!B104)</f>
        <v/>
      </c>
      <c r="C96" s="172" t="str">
        <f>IF($A96="","",Meldeformular!C104)</f>
        <v/>
      </c>
      <c r="D96" s="172" t="str">
        <f>IF($A96="","",'allg. Daten'!$C$6)</f>
        <v/>
      </c>
      <c r="E96" s="172" t="str">
        <f>IF($A96="","",Meldeformular!D104)</f>
        <v/>
      </c>
      <c r="F96" s="173" t="str">
        <f>IF($A96="","",Meldeformular!E104)</f>
        <v/>
      </c>
      <c r="G96" s="172" t="str">
        <f>IF($A96="","",Meldeformular!F104)</f>
        <v/>
      </c>
      <c r="H96" s="172" t="str">
        <f>IF($A96="","",IF(Meldeformular!J104="","",Meldeformular!J104))</f>
        <v/>
      </c>
      <c r="I96" s="172" t="str">
        <f>IF($A96="","",IF(Meldeformular!K104="","",Meldeformular!K104))</f>
        <v/>
      </c>
      <c r="J96" s="172" t="str">
        <f>IF($A96="","",IF(Meldeformular!L104="","",Meldeformular!L104))</f>
        <v/>
      </c>
      <c r="K96" s="172" t="str">
        <f>IF($A96="","",IF(Meldeformular!M104="","",Meldeformular!M104))</f>
        <v/>
      </c>
      <c r="L96" s="172" t="str">
        <f>IF($A96="","",IF(Meldeformular!N104="","",Meldeformular!N104))</f>
        <v/>
      </c>
      <c r="M96" s="172" t="str">
        <f>IF($A96="","",IF(Meldeformular!O104="","",Meldeformular!O104))</f>
        <v/>
      </c>
      <c r="N96" s="172" t="str">
        <f>IF($A96="","",IF(Meldeformular!P104="","",Meldeformular!P104))</f>
        <v/>
      </c>
      <c r="O96" s="172" t="str">
        <f>IF($A96="","",IF(Meldeformular!Q104="","",Meldeformular!Q104))</f>
        <v/>
      </c>
      <c r="P96" s="172" t="str">
        <f>IF($A96="","",IF(Meldeformular!R104="","",Meldeformular!R104))</f>
        <v/>
      </c>
      <c r="Q96" s="172" t="str">
        <f>IF($A96="","",IF(Meldeformular!S104="","",Meldeformular!S104))</f>
        <v/>
      </c>
      <c r="R96" s="172" t="str">
        <f>IF($A96="","",IF(Meldeformular!T104="","",Meldeformular!T104))</f>
        <v/>
      </c>
      <c r="S96" s="172" t="str">
        <f>IF($A96="","",IF(Meldeformular!U104="","",Meldeformular!U104))</f>
        <v/>
      </c>
      <c r="T96" s="172" t="str">
        <f>IF($A96="","",IF(Meldeformular!V104="","",Meldeformular!V104))</f>
        <v/>
      </c>
      <c r="U96" s="172" t="str">
        <f>IF($A96="","",IF(Meldeformular!W104="","",Meldeformular!W104))</f>
        <v/>
      </c>
    </row>
    <row r="97" spans="1:21" x14ac:dyDescent="0.25">
      <c r="A97" s="167" t="str">
        <f>IF(Meldeformular!B105="","",Meldeformular!A105)</f>
        <v/>
      </c>
      <c r="B97" s="171" t="str">
        <f>IF($A97="","",Meldeformular!B105)</f>
        <v/>
      </c>
      <c r="C97" s="172" t="str">
        <f>IF($A97="","",Meldeformular!C105)</f>
        <v/>
      </c>
      <c r="D97" s="172" t="str">
        <f>IF($A97="","",'allg. Daten'!$C$6)</f>
        <v/>
      </c>
      <c r="E97" s="172" t="str">
        <f>IF($A97="","",Meldeformular!D105)</f>
        <v/>
      </c>
      <c r="F97" s="173" t="str">
        <f>IF($A97="","",Meldeformular!E105)</f>
        <v/>
      </c>
      <c r="G97" s="172" t="str">
        <f>IF($A97="","",Meldeformular!F105)</f>
        <v/>
      </c>
      <c r="H97" s="172" t="str">
        <f>IF($A97="","",IF(Meldeformular!J105="","",Meldeformular!J105))</f>
        <v/>
      </c>
      <c r="I97" s="172" t="str">
        <f>IF($A97="","",IF(Meldeformular!K105="","",Meldeformular!K105))</f>
        <v/>
      </c>
      <c r="J97" s="172" t="str">
        <f>IF($A97="","",IF(Meldeformular!L105="","",Meldeformular!L105))</f>
        <v/>
      </c>
      <c r="K97" s="172" t="str">
        <f>IF($A97="","",IF(Meldeformular!M105="","",Meldeformular!M105))</f>
        <v/>
      </c>
      <c r="L97" s="172" t="str">
        <f>IF($A97="","",IF(Meldeformular!N105="","",Meldeformular!N105))</f>
        <v/>
      </c>
      <c r="M97" s="172" t="str">
        <f>IF($A97="","",IF(Meldeformular!O105="","",Meldeformular!O105))</f>
        <v/>
      </c>
      <c r="N97" s="172" t="str">
        <f>IF($A97="","",IF(Meldeformular!P105="","",Meldeformular!P105))</f>
        <v/>
      </c>
      <c r="O97" s="172" t="str">
        <f>IF($A97="","",IF(Meldeformular!Q105="","",Meldeformular!Q105))</f>
        <v/>
      </c>
      <c r="P97" s="172" t="str">
        <f>IF($A97="","",IF(Meldeformular!R105="","",Meldeformular!R105))</f>
        <v/>
      </c>
      <c r="Q97" s="172" t="str">
        <f>IF($A97="","",IF(Meldeformular!S105="","",Meldeformular!S105))</f>
        <v/>
      </c>
      <c r="R97" s="172" t="str">
        <f>IF($A97="","",IF(Meldeformular!T105="","",Meldeformular!T105))</f>
        <v/>
      </c>
      <c r="S97" s="172" t="str">
        <f>IF($A97="","",IF(Meldeformular!U105="","",Meldeformular!U105))</f>
        <v/>
      </c>
      <c r="T97" s="172" t="str">
        <f>IF($A97="","",IF(Meldeformular!V105="","",Meldeformular!V105))</f>
        <v/>
      </c>
      <c r="U97" s="172" t="str">
        <f>IF($A97="","",IF(Meldeformular!W105="","",Meldeformular!W105))</f>
        <v/>
      </c>
    </row>
    <row r="98" spans="1:21" x14ac:dyDescent="0.25">
      <c r="A98" s="167" t="str">
        <f>IF(Meldeformular!B106="","",Meldeformular!A106)</f>
        <v/>
      </c>
      <c r="B98" s="171" t="str">
        <f>IF($A98="","",Meldeformular!B106)</f>
        <v/>
      </c>
      <c r="C98" s="172" t="str">
        <f>IF($A98="","",Meldeformular!C106)</f>
        <v/>
      </c>
      <c r="D98" s="172" t="str">
        <f>IF($A98="","",'allg. Daten'!$C$6)</f>
        <v/>
      </c>
      <c r="E98" s="172" t="str">
        <f>IF($A98="","",Meldeformular!D106)</f>
        <v/>
      </c>
      <c r="F98" s="173" t="str">
        <f>IF($A98="","",Meldeformular!E106)</f>
        <v/>
      </c>
      <c r="G98" s="172" t="str">
        <f>IF($A98="","",Meldeformular!F106)</f>
        <v/>
      </c>
      <c r="H98" s="172" t="str">
        <f>IF($A98="","",IF(Meldeformular!J106="","",Meldeformular!J106))</f>
        <v/>
      </c>
      <c r="I98" s="172" t="str">
        <f>IF($A98="","",IF(Meldeformular!K106="","",Meldeformular!K106))</f>
        <v/>
      </c>
      <c r="J98" s="172" t="str">
        <f>IF($A98="","",IF(Meldeformular!L106="","",Meldeformular!L106))</f>
        <v/>
      </c>
      <c r="K98" s="172" t="str">
        <f>IF($A98="","",IF(Meldeformular!M106="","",Meldeformular!M106))</f>
        <v/>
      </c>
      <c r="L98" s="172" t="str">
        <f>IF($A98="","",IF(Meldeformular!N106="","",Meldeformular!N106))</f>
        <v/>
      </c>
      <c r="M98" s="172" t="str">
        <f>IF($A98="","",IF(Meldeformular!O106="","",Meldeformular!O106))</f>
        <v/>
      </c>
      <c r="N98" s="172" t="str">
        <f>IF($A98="","",IF(Meldeformular!P106="","",Meldeformular!P106))</f>
        <v/>
      </c>
      <c r="O98" s="172" t="str">
        <f>IF($A98="","",IF(Meldeformular!Q106="","",Meldeformular!Q106))</f>
        <v/>
      </c>
      <c r="P98" s="172" t="str">
        <f>IF($A98="","",IF(Meldeformular!R106="","",Meldeformular!R106))</f>
        <v/>
      </c>
      <c r="Q98" s="172" t="str">
        <f>IF($A98="","",IF(Meldeformular!S106="","",Meldeformular!S106))</f>
        <v/>
      </c>
      <c r="R98" s="172" t="str">
        <f>IF($A98="","",IF(Meldeformular!T106="","",Meldeformular!T106))</f>
        <v/>
      </c>
      <c r="S98" s="172" t="str">
        <f>IF($A98="","",IF(Meldeformular!U106="","",Meldeformular!U106))</f>
        <v/>
      </c>
      <c r="T98" s="172" t="str">
        <f>IF($A98="","",IF(Meldeformular!V106="","",Meldeformular!V106))</f>
        <v/>
      </c>
      <c r="U98" s="172" t="str">
        <f>IF($A98="","",IF(Meldeformular!W106="","",Meldeformular!W106))</f>
        <v/>
      </c>
    </row>
    <row r="99" spans="1:21" x14ac:dyDescent="0.25">
      <c r="A99" s="167" t="str">
        <f>IF(Meldeformular!B107="","",Meldeformular!A107)</f>
        <v/>
      </c>
      <c r="B99" s="171" t="str">
        <f>IF($A99="","",Meldeformular!B107)</f>
        <v/>
      </c>
      <c r="C99" s="172" t="str">
        <f>IF($A99="","",Meldeformular!C107)</f>
        <v/>
      </c>
      <c r="D99" s="172" t="str">
        <f>IF($A99="","",'allg. Daten'!$C$6)</f>
        <v/>
      </c>
      <c r="E99" s="172" t="str">
        <f>IF($A99="","",Meldeformular!D107)</f>
        <v/>
      </c>
      <c r="F99" s="173" t="str">
        <f>IF($A99="","",Meldeformular!E107)</f>
        <v/>
      </c>
      <c r="G99" s="172" t="str">
        <f>IF($A99="","",Meldeformular!F107)</f>
        <v/>
      </c>
      <c r="H99" s="172" t="str">
        <f>IF($A99="","",IF(Meldeformular!J107="","",Meldeformular!J107))</f>
        <v/>
      </c>
      <c r="I99" s="172" t="str">
        <f>IF($A99="","",IF(Meldeformular!K107="","",Meldeformular!K107))</f>
        <v/>
      </c>
      <c r="J99" s="172" t="str">
        <f>IF($A99="","",IF(Meldeformular!L107="","",Meldeformular!L107))</f>
        <v/>
      </c>
      <c r="K99" s="172" t="str">
        <f>IF($A99="","",IF(Meldeformular!M107="","",Meldeformular!M107))</f>
        <v/>
      </c>
      <c r="L99" s="172" t="str">
        <f>IF($A99="","",IF(Meldeformular!N107="","",Meldeformular!N107))</f>
        <v/>
      </c>
      <c r="M99" s="172" t="str">
        <f>IF($A99="","",IF(Meldeformular!O107="","",Meldeformular!O107))</f>
        <v/>
      </c>
      <c r="N99" s="172" t="str">
        <f>IF($A99="","",IF(Meldeformular!P107="","",Meldeformular!P107))</f>
        <v/>
      </c>
      <c r="O99" s="172" t="str">
        <f>IF($A99="","",IF(Meldeformular!Q107="","",Meldeformular!Q107))</f>
        <v/>
      </c>
      <c r="P99" s="172" t="str">
        <f>IF($A99="","",IF(Meldeformular!R107="","",Meldeformular!R107))</f>
        <v/>
      </c>
      <c r="Q99" s="172" t="str">
        <f>IF($A99="","",IF(Meldeformular!S107="","",Meldeformular!S107))</f>
        <v/>
      </c>
      <c r="R99" s="172" t="str">
        <f>IF($A99="","",IF(Meldeformular!T107="","",Meldeformular!T107))</f>
        <v/>
      </c>
      <c r="S99" s="172" t="str">
        <f>IF($A99="","",IF(Meldeformular!U107="","",Meldeformular!U107))</f>
        <v/>
      </c>
      <c r="T99" s="172" t="str">
        <f>IF($A99="","",IF(Meldeformular!V107="","",Meldeformular!V107))</f>
        <v/>
      </c>
      <c r="U99" s="172" t="str">
        <f>IF($A99="","",IF(Meldeformular!W107="","",Meldeformular!W107))</f>
        <v/>
      </c>
    </row>
    <row r="100" spans="1:21" x14ac:dyDescent="0.25">
      <c r="A100" s="167" t="str">
        <f>IF(Meldeformular!B108="","",Meldeformular!A108)</f>
        <v/>
      </c>
      <c r="B100" s="171" t="str">
        <f>IF($A100="","",Meldeformular!B108)</f>
        <v/>
      </c>
      <c r="C100" s="172" t="str">
        <f>IF($A100="","",Meldeformular!C108)</f>
        <v/>
      </c>
      <c r="D100" s="172" t="str">
        <f>IF($A100="","",'allg. Daten'!$C$6)</f>
        <v/>
      </c>
      <c r="E100" s="172" t="str">
        <f>IF($A100="","",Meldeformular!D108)</f>
        <v/>
      </c>
      <c r="F100" s="173" t="str">
        <f>IF($A100="","",Meldeformular!E108)</f>
        <v/>
      </c>
      <c r="G100" s="172" t="str">
        <f>IF($A100="","",Meldeformular!F108)</f>
        <v/>
      </c>
      <c r="H100" s="172" t="str">
        <f>IF($A100="","",IF(Meldeformular!J108="","",Meldeformular!J108))</f>
        <v/>
      </c>
      <c r="I100" s="172" t="str">
        <f>IF($A100="","",IF(Meldeformular!K108="","",Meldeformular!K108))</f>
        <v/>
      </c>
      <c r="J100" s="172" t="str">
        <f>IF($A100="","",IF(Meldeformular!L108="","",Meldeformular!L108))</f>
        <v/>
      </c>
      <c r="K100" s="172" t="str">
        <f>IF($A100="","",IF(Meldeformular!M108="","",Meldeformular!M108))</f>
        <v/>
      </c>
      <c r="L100" s="172" t="str">
        <f>IF($A100="","",IF(Meldeformular!N108="","",Meldeformular!N108))</f>
        <v/>
      </c>
      <c r="M100" s="172" t="str">
        <f>IF($A100="","",IF(Meldeformular!O108="","",Meldeformular!O108))</f>
        <v/>
      </c>
      <c r="N100" s="172" t="str">
        <f>IF($A100="","",IF(Meldeformular!P108="","",Meldeformular!P108))</f>
        <v/>
      </c>
      <c r="O100" s="172" t="str">
        <f>IF($A100="","",IF(Meldeformular!Q108="","",Meldeformular!Q108))</f>
        <v/>
      </c>
      <c r="P100" s="172" t="str">
        <f>IF($A100="","",IF(Meldeformular!R108="","",Meldeformular!R108))</f>
        <v/>
      </c>
      <c r="Q100" s="172" t="str">
        <f>IF($A100="","",IF(Meldeformular!S108="","",Meldeformular!S108))</f>
        <v/>
      </c>
      <c r="R100" s="172" t="str">
        <f>IF($A100="","",IF(Meldeformular!T108="","",Meldeformular!T108))</f>
        <v/>
      </c>
      <c r="S100" s="172" t="str">
        <f>IF($A100="","",IF(Meldeformular!U108="","",Meldeformular!U108))</f>
        <v/>
      </c>
      <c r="T100" s="172" t="str">
        <f>IF($A100="","",IF(Meldeformular!V108="","",Meldeformular!V108))</f>
        <v/>
      </c>
      <c r="U100" s="172" t="str">
        <f>IF($A100="","",IF(Meldeformular!W108="","",Meldeformular!W108))</f>
        <v/>
      </c>
    </row>
    <row r="101" spans="1:21" x14ac:dyDescent="0.25">
      <c r="A101" s="167" t="str">
        <f>IF(Meldeformular!B109="","",Meldeformular!A109)</f>
        <v/>
      </c>
      <c r="B101" s="171" t="str">
        <f>IF($A101="","",Meldeformular!B109)</f>
        <v/>
      </c>
      <c r="C101" s="172" t="str">
        <f>IF($A101="","",Meldeformular!C109)</f>
        <v/>
      </c>
      <c r="D101" s="172" t="str">
        <f>IF($A101="","",'allg. Daten'!$C$6)</f>
        <v/>
      </c>
      <c r="E101" s="172" t="str">
        <f>IF($A101="","",Meldeformular!D109)</f>
        <v/>
      </c>
      <c r="F101" s="173" t="str">
        <f>IF($A101="","",Meldeformular!E109)</f>
        <v/>
      </c>
      <c r="G101" s="172" t="str">
        <f>IF($A101="","",Meldeformular!F109)</f>
        <v/>
      </c>
      <c r="H101" s="172" t="str">
        <f>IF($A101="","",IF(Meldeformular!J109="","",Meldeformular!J109))</f>
        <v/>
      </c>
      <c r="I101" s="172" t="str">
        <f>IF($A101="","",IF(Meldeformular!K109="","",Meldeformular!K109))</f>
        <v/>
      </c>
      <c r="J101" s="172" t="str">
        <f>IF($A101="","",IF(Meldeformular!L109="","",Meldeformular!L109))</f>
        <v/>
      </c>
      <c r="K101" s="172" t="str">
        <f>IF($A101="","",IF(Meldeformular!M109="","",Meldeformular!M109))</f>
        <v/>
      </c>
      <c r="L101" s="172" t="str">
        <f>IF($A101="","",IF(Meldeformular!N109="","",Meldeformular!N109))</f>
        <v/>
      </c>
      <c r="M101" s="172" t="str">
        <f>IF($A101="","",IF(Meldeformular!O109="","",Meldeformular!O109))</f>
        <v/>
      </c>
      <c r="N101" s="172" t="str">
        <f>IF($A101="","",IF(Meldeformular!P109="","",Meldeformular!P109))</f>
        <v/>
      </c>
      <c r="O101" s="172" t="str">
        <f>IF($A101="","",IF(Meldeformular!Q109="","",Meldeformular!Q109))</f>
        <v/>
      </c>
      <c r="P101" s="172" t="str">
        <f>IF($A101="","",IF(Meldeformular!R109="","",Meldeformular!R109))</f>
        <v/>
      </c>
      <c r="Q101" s="172" t="str">
        <f>IF($A101="","",IF(Meldeformular!S109="","",Meldeformular!S109))</f>
        <v/>
      </c>
      <c r="R101" s="172" t="str">
        <f>IF($A101="","",IF(Meldeformular!T109="","",Meldeformular!T109))</f>
        <v/>
      </c>
      <c r="S101" s="172" t="str">
        <f>IF($A101="","",IF(Meldeformular!U109="","",Meldeformular!U109))</f>
        <v/>
      </c>
      <c r="T101" s="172" t="str">
        <f>IF($A101="","",IF(Meldeformular!V109="","",Meldeformular!V109))</f>
        <v/>
      </c>
      <c r="U101" s="172" t="str">
        <f>IF($A101="","",IF(Meldeformular!W109="","",Meldeformular!W109))</f>
        <v/>
      </c>
    </row>
    <row r="102" spans="1:21" x14ac:dyDescent="0.25">
      <c r="A102" s="167" t="str">
        <f>IF(Meldeformular!B110="","",Meldeformular!A110)</f>
        <v/>
      </c>
      <c r="B102" s="171" t="str">
        <f>IF($A102="","",Meldeformular!B110)</f>
        <v/>
      </c>
      <c r="C102" s="172" t="str">
        <f>IF($A102="","",Meldeformular!C110)</f>
        <v/>
      </c>
      <c r="D102" s="172" t="str">
        <f>IF($A102="","",'allg. Daten'!$C$6)</f>
        <v/>
      </c>
      <c r="E102" s="172" t="str">
        <f>IF($A102="","",Meldeformular!D110)</f>
        <v/>
      </c>
      <c r="F102" s="173" t="str">
        <f>IF($A102="","",Meldeformular!E110)</f>
        <v/>
      </c>
      <c r="G102" s="172" t="str">
        <f>IF($A102="","",Meldeformular!F110)</f>
        <v/>
      </c>
      <c r="H102" s="172" t="str">
        <f>IF($A102="","",IF(Meldeformular!J110="","",Meldeformular!J110))</f>
        <v/>
      </c>
      <c r="I102" s="172" t="str">
        <f>IF($A102="","",IF(Meldeformular!K110="","",Meldeformular!K110))</f>
        <v/>
      </c>
      <c r="J102" s="172" t="str">
        <f>IF($A102="","",IF(Meldeformular!L110="","",Meldeformular!L110))</f>
        <v/>
      </c>
      <c r="K102" s="172" t="str">
        <f>IF($A102="","",IF(Meldeformular!M110="","",Meldeformular!M110))</f>
        <v/>
      </c>
      <c r="L102" s="172" t="str">
        <f>IF($A102="","",IF(Meldeformular!N110="","",Meldeformular!N110))</f>
        <v/>
      </c>
      <c r="M102" s="172" t="str">
        <f>IF($A102="","",IF(Meldeformular!O110="","",Meldeformular!O110))</f>
        <v/>
      </c>
      <c r="N102" s="172" t="str">
        <f>IF($A102="","",IF(Meldeformular!P110="","",Meldeformular!P110))</f>
        <v/>
      </c>
      <c r="O102" s="172" t="str">
        <f>IF($A102="","",IF(Meldeformular!Q110="","",Meldeformular!Q110))</f>
        <v/>
      </c>
      <c r="P102" s="172" t="str">
        <f>IF($A102="","",IF(Meldeformular!R110="","",Meldeformular!R110))</f>
        <v/>
      </c>
      <c r="Q102" s="172" t="str">
        <f>IF($A102="","",IF(Meldeformular!S110="","",Meldeformular!S110))</f>
        <v/>
      </c>
      <c r="R102" s="172" t="str">
        <f>IF($A102="","",IF(Meldeformular!T110="","",Meldeformular!T110))</f>
        <v/>
      </c>
      <c r="S102" s="172" t="str">
        <f>IF($A102="","",IF(Meldeformular!U110="","",Meldeformular!U110))</f>
        <v/>
      </c>
      <c r="T102" s="172" t="str">
        <f>IF($A102="","",IF(Meldeformular!V110="","",Meldeformular!V110))</f>
        <v/>
      </c>
      <c r="U102" s="172" t="str">
        <f>IF($A102="","",IF(Meldeformular!W110="","",Meldeformular!W110))</f>
        <v/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102"/>
  <sheetViews>
    <sheetView workbookViewId="0">
      <selection activeCell="D2" sqref="D2"/>
    </sheetView>
  </sheetViews>
  <sheetFormatPr baseColWidth="10" defaultRowHeight="15" x14ac:dyDescent="0.25"/>
  <cols>
    <col min="1" max="1" width="8.28515625" style="177" customWidth="1"/>
    <col min="2" max="2" width="7.28515625" style="20" bestFit="1" customWidth="1"/>
    <col min="3" max="3" width="16.140625" style="20" bestFit="1" customWidth="1"/>
    <col min="4" max="4" width="11.42578125" style="20"/>
    <col min="5" max="5" width="15.42578125" bestFit="1" customWidth="1"/>
    <col min="6" max="8" width="7.140625" style="20" bestFit="1" customWidth="1"/>
    <col min="9" max="9" width="6.85546875" style="20" bestFit="1" customWidth="1"/>
    <col min="10" max="12" width="7.28515625" style="20" bestFit="1" customWidth="1"/>
    <col min="13" max="13" width="7" style="20" bestFit="1" customWidth="1"/>
    <col min="14" max="14" width="7.7109375" style="20" bestFit="1" customWidth="1"/>
    <col min="15" max="15" width="7.140625" style="20" bestFit="1" customWidth="1"/>
    <col min="16" max="16" width="8" style="20" bestFit="1" customWidth="1"/>
    <col min="17" max="17" width="7.28515625" style="20" bestFit="1" customWidth="1"/>
    <col min="18" max="18" width="12.28515625" style="20" bestFit="1" customWidth="1"/>
    <col min="19" max="19" width="12" style="20" bestFit="1" customWidth="1"/>
    <col min="20" max="20" width="8.140625" style="20" bestFit="1" customWidth="1"/>
    <col min="21" max="16384" width="11.42578125" style="20"/>
  </cols>
  <sheetData>
    <row r="1" spans="1:28" ht="15.75" thickBot="1" x14ac:dyDescent="0.3">
      <c r="A1" s="175" t="s">
        <v>172</v>
      </c>
      <c r="B1" s="176" t="str">
        <f>IF(Jury!B7="","",Jury!B7)</f>
        <v>Name</v>
      </c>
      <c r="C1" s="176" t="str">
        <f>IF(Jury!C7="","",Jury!C7)</f>
        <v>Vorname</v>
      </c>
      <c r="D1" s="176" t="str">
        <f>IF(Jury!D7="","",Jury!D7)</f>
        <v>Komentar</v>
      </c>
      <c r="E1" s="165" t="s">
        <v>1</v>
      </c>
      <c r="F1" s="176" t="str">
        <f>IF(Jury!E7="","",Jury!E7)</f>
        <v>EK-U9</v>
      </c>
      <c r="G1" s="176" t="str">
        <f>IF(Jury!F7="","",Jury!F7)</f>
        <v>EK-U11</v>
      </c>
      <c r="H1" s="176" t="str">
        <f>IF(Jury!G7="","",Jury!G7)</f>
        <v>EK-U13</v>
      </c>
      <c r="I1" s="176" t="str">
        <f>IF(Jury!H7="","",Jury!H7)</f>
        <v>EK-U15</v>
      </c>
      <c r="J1" s="176" t="str">
        <f>IF(Jury!I7="","",Jury!I7)</f>
        <v>EK-15+</v>
      </c>
      <c r="K1" s="176" t="str">
        <f>IF(Jury!J7="","",Jury!J7)</f>
        <v>PK - U9</v>
      </c>
      <c r="L1" s="176" t="str">
        <f>IF(Jury!K7="","",Jury!K7)</f>
        <v>PK-U11</v>
      </c>
      <c r="M1" s="176" t="str">
        <f>IF(Jury!L7="","",Jury!L7)</f>
        <v>PK-U13</v>
      </c>
      <c r="N1" s="176" t="str">
        <f>IF(Jury!M7="","",Jury!M7)</f>
        <v>PK-U15</v>
      </c>
      <c r="O1" s="176" t="str">
        <f>IF(Jury!N7="","",Jury!N7)</f>
        <v>PK-15+</v>
      </c>
      <c r="P1" s="176" t="str">
        <f>IF(Jury!O7="","",Jury!O7)</f>
        <v>EK-JExp</v>
      </c>
      <c r="Q1" s="176" t="str">
        <f>IF(Jury!P7="","",Jury!P7)</f>
        <v>EK-Exp</v>
      </c>
      <c r="R1" s="176" t="str">
        <f>IF(Jury!Q7="","",Jury!Q7)</f>
        <v>PK-JExp</v>
      </c>
      <c r="S1" s="176" t="str">
        <f>IF(Jury!R7="","",Jury!R7)</f>
        <v>PK-Exp</v>
      </c>
      <c r="T1" s="176" t="str">
        <f>IF(Jury!S7="","",Jury!S7)</f>
        <v>GK-klein U15</v>
      </c>
      <c r="U1" s="176" t="str">
        <f>IF(Jury!T7="","",Jury!T7)</f>
        <v>GK-klein 15+</v>
      </c>
      <c r="V1" s="176" t="str">
        <f>IF(Jury!U7="","",Jury!U7)</f>
        <v>GK-groß</v>
      </c>
      <c r="W1" s="176" t="str">
        <f>IF(Jury!X7="","",Jury!X7)</f>
        <v/>
      </c>
      <c r="X1" s="176" t="str">
        <f>IF(Jury!Y7="","",Jury!Y7)</f>
        <v/>
      </c>
      <c r="Y1" s="176" t="str">
        <f>IF(Jury!Z7="","",Jury!Z7)</f>
        <v/>
      </c>
      <c r="Z1" s="176" t="str">
        <f>IF(Jury!AA7="","",Jury!AA7)</f>
        <v/>
      </c>
      <c r="AA1" s="176" t="str">
        <f>IF(Jury!AB7="","",Jury!AB7)</f>
        <v/>
      </c>
      <c r="AB1" s="176" t="str">
        <f>IF(Jury!AC7="","",Jury!AC7)</f>
        <v/>
      </c>
    </row>
    <row r="2" spans="1:28" ht="15.75" thickTop="1" x14ac:dyDescent="0.25">
      <c r="A2" s="177" t="str">
        <f>IF(Jury!B9="","",Jury!A9)</f>
        <v/>
      </c>
      <c r="B2" s="20" t="str">
        <f>IF($A2="","",IF(Jury!B9="","",Jury!B9))</f>
        <v/>
      </c>
      <c r="C2" s="20" t="str">
        <f>IF($A2="","",IF(Jury!C9="","",Jury!C9))</f>
        <v/>
      </c>
      <c r="D2" s="20" t="str">
        <f>IF($A2="","",IF(Jury!D9="","",Jury!D9))</f>
        <v/>
      </c>
      <c r="E2" s="169" t="str">
        <f>IF(B2="","",'allg. Daten'!$C$6)</f>
        <v/>
      </c>
      <c r="F2" s="20" t="str">
        <f>IF($A2="","",IF(Jury!E9="","",Jury!E9))</f>
        <v/>
      </c>
      <c r="G2" s="20" t="str">
        <f>IF($A2="","",IF(Jury!F9="","",Jury!F9))</f>
        <v/>
      </c>
      <c r="H2" s="20" t="str">
        <f>IF($A2="","",IF(Jury!G9="","",Jury!G9))</f>
        <v/>
      </c>
      <c r="I2" s="20" t="str">
        <f>IF($A2="","",IF(Jury!H9="","",Jury!H9))</f>
        <v/>
      </c>
      <c r="J2" s="20" t="str">
        <f>IF($A2="","",IF(Jury!I9="","",Jury!I9))</f>
        <v/>
      </c>
      <c r="K2" s="20" t="str">
        <f>IF($A2="","",IF(Jury!J9="","",Jury!J9))</f>
        <v/>
      </c>
      <c r="L2" s="20" t="str">
        <f>IF($A2="","",IF(Jury!K9="","",Jury!K9))</f>
        <v/>
      </c>
      <c r="M2" s="20" t="str">
        <f>IF($A2="","",IF(Jury!L9="","",Jury!L9))</f>
        <v/>
      </c>
      <c r="N2" s="20" t="str">
        <f>IF($A2="","",IF(Jury!M9="","",Jury!M9))</f>
        <v/>
      </c>
      <c r="O2" s="20" t="str">
        <f>IF($A2="","",IF(Jury!N9="","",Jury!N9))</f>
        <v/>
      </c>
      <c r="P2" s="20" t="str">
        <f>IF($A2="","",IF(Jury!O9="","",Jury!O9))</f>
        <v/>
      </c>
      <c r="Q2" s="20" t="str">
        <f>IF($A2="","",IF(Jury!P9="","",Jury!P9))</f>
        <v/>
      </c>
      <c r="R2" s="20" t="str">
        <f>IF($A2="","",IF(Jury!Q9="","",Jury!Q9))</f>
        <v/>
      </c>
      <c r="S2" s="20" t="str">
        <f>IF($A2="","",IF(Jury!R9="","",Jury!R9))</f>
        <v/>
      </c>
      <c r="T2" s="20" t="str">
        <f>IF($A2="","",IF(Jury!S9="","",Jury!S9))</f>
        <v/>
      </c>
      <c r="U2" s="20" t="str">
        <f>IF($A2="","",IF(Jury!T9="","",Jury!T9))</f>
        <v/>
      </c>
      <c r="V2" s="20" t="str">
        <f>IF($A2="","",IF(Jury!U9="","",Jury!U9))</f>
        <v/>
      </c>
      <c r="W2" s="20" t="str">
        <f>IF($A2="","",IF(Jury!X9="","",Jury!X9))</f>
        <v/>
      </c>
      <c r="X2" s="20" t="str">
        <f>IF($A2="","",IF(Jury!Y9="","",Jury!Y9))</f>
        <v/>
      </c>
      <c r="Y2" s="20" t="str">
        <f>IF($A2="","",IF(Jury!Z9="","",Jury!Z9))</f>
        <v/>
      </c>
      <c r="Z2" s="20" t="str">
        <f>IF($A2="","",IF(Jury!AA9="","",Jury!AA9))</f>
        <v/>
      </c>
      <c r="AA2" s="20" t="str">
        <f>IF($A2="","",IF(Jury!AB9="","",Jury!AB9))</f>
        <v/>
      </c>
      <c r="AB2" s="20" t="str">
        <f>IF($A2="","",IF(Jury!AC9="","",Jury!AC9))</f>
        <v/>
      </c>
    </row>
    <row r="3" spans="1:28" x14ac:dyDescent="0.25">
      <c r="A3" s="177" t="str">
        <f>IF(Jury!B10="","",Jury!A10)</f>
        <v/>
      </c>
      <c r="B3" s="20" t="str">
        <f>IF($A3="","",IF(Jury!B10="","",Jury!B10))</f>
        <v/>
      </c>
      <c r="C3" s="20" t="str">
        <f>IF($A3="","",IF(Jury!C10="","",Jury!C10))</f>
        <v/>
      </c>
      <c r="D3" s="20" t="str">
        <f>IF($A3="","",IF(Jury!D10="","",Jury!D10))</f>
        <v/>
      </c>
      <c r="E3" s="172" t="str">
        <f>IF(B3="","",'allg. Daten'!$C$6)</f>
        <v/>
      </c>
      <c r="F3" s="20" t="str">
        <f>IF($A3="","",IF(Jury!E10="","",Jury!E10))</f>
        <v/>
      </c>
      <c r="G3" s="20" t="str">
        <f>IF($A3="","",IF(Jury!F10="","",Jury!F10))</f>
        <v/>
      </c>
      <c r="H3" s="20" t="str">
        <f>IF($A3="","",IF(Jury!G10="","",Jury!G10))</f>
        <v/>
      </c>
      <c r="I3" s="20" t="str">
        <f>IF($A3="","",IF(Jury!H10="","",Jury!H10))</f>
        <v/>
      </c>
      <c r="J3" s="20" t="str">
        <f>IF($A3="","",IF(Jury!I10="","",Jury!I10))</f>
        <v/>
      </c>
      <c r="K3" s="20" t="str">
        <f>IF($A3="","",IF(Jury!J10="","",Jury!J10))</f>
        <v/>
      </c>
      <c r="L3" s="20" t="str">
        <f>IF($A3="","",IF(Jury!K10="","",Jury!K10))</f>
        <v/>
      </c>
      <c r="M3" s="20" t="str">
        <f>IF($A3="","",IF(Jury!L10="","",Jury!L10))</f>
        <v/>
      </c>
      <c r="N3" s="20" t="str">
        <f>IF($A3="","",IF(Jury!M10="","",Jury!M10))</f>
        <v/>
      </c>
      <c r="O3" s="20" t="str">
        <f>IF($A3="","",IF(Jury!N10="","",Jury!N10))</f>
        <v/>
      </c>
      <c r="P3" s="20" t="str">
        <f>IF($A3="","",IF(Jury!O10="","",Jury!O10))</f>
        <v/>
      </c>
      <c r="Q3" s="20" t="str">
        <f>IF($A3="","",IF(Jury!P10="","",Jury!P10))</f>
        <v/>
      </c>
      <c r="R3" s="20" t="str">
        <f>IF($A3="","",IF(Jury!Q10="","",Jury!Q10))</f>
        <v/>
      </c>
      <c r="S3" s="20" t="str">
        <f>IF($A3="","",IF(Jury!R10="","",Jury!R10))</f>
        <v/>
      </c>
      <c r="T3" s="20" t="str">
        <f>IF($A3="","",IF(Jury!S10="","",Jury!S10))</f>
        <v/>
      </c>
      <c r="U3" s="20" t="str">
        <f>IF($A3="","",IF(Jury!T10="","",Jury!T10))</f>
        <v/>
      </c>
      <c r="V3" s="20" t="str">
        <f>IF($A3="","",IF(Jury!U10="","",Jury!U10))</f>
        <v/>
      </c>
      <c r="W3" s="20" t="str">
        <f>IF($A3="","",IF(Jury!X10="","",Jury!X10))</f>
        <v/>
      </c>
      <c r="X3" s="20" t="str">
        <f>IF($A3="","",IF(Jury!Y10="","",Jury!Y10))</f>
        <v/>
      </c>
      <c r="Y3" s="20" t="str">
        <f>IF($A3="","",IF(Jury!Z10="","",Jury!Z10))</f>
        <v/>
      </c>
      <c r="Z3" s="20" t="str">
        <f>IF($A3="","",IF(Jury!AA10="","",Jury!AA10))</f>
        <v/>
      </c>
      <c r="AA3" s="20" t="str">
        <f>IF($A3="","",IF(Jury!AB10="","",Jury!AB10))</f>
        <v/>
      </c>
      <c r="AB3" s="20" t="str">
        <f>IF($A3="","",IF(Jury!AC10="","",Jury!AC10))</f>
        <v/>
      </c>
    </row>
    <row r="4" spans="1:28" x14ac:dyDescent="0.25">
      <c r="A4" s="177" t="str">
        <f>IF(Jury!B11="","",Jury!A11)</f>
        <v/>
      </c>
      <c r="B4" s="20" t="str">
        <f>IF($A4="","",IF(Jury!B11="","",Jury!B11))</f>
        <v/>
      </c>
      <c r="C4" s="20" t="str">
        <f>IF($A4="","",IF(Jury!C11="","",Jury!C11))</f>
        <v/>
      </c>
      <c r="D4" s="20" t="str">
        <f>IF($A4="","",IF(Jury!D11="","",Jury!D11))</f>
        <v/>
      </c>
      <c r="E4" s="172" t="str">
        <f>IF(B4="","",'allg. Daten'!$C$6)</f>
        <v/>
      </c>
      <c r="F4" s="20" t="str">
        <f>IF($A4="","",IF(Jury!E11="","",Jury!E11))</f>
        <v/>
      </c>
      <c r="G4" s="20" t="str">
        <f>IF($A4="","",IF(Jury!F11="","",Jury!F11))</f>
        <v/>
      </c>
      <c r="H4" s="20" t="str">
        <f>IF($A4="","",IF(Jury!G11="","",Jury!G11))</f>
        <v/>
      </c>
      <c r="I4" s="20" t="str">
        <f>IF($A4="","",IF(Jury!H11="","",Jury!H11))</f>
        <v/>
      </c>
      <c r="J4" s="20" t="str">
        <f>IF($A4="","",IF(Jury!I11="","",Jury!I11))</f>
        <v/>
      </c>
      <c r="K4" s="20" t="str">
        <f>IF($A4="","",IF(Jury!J11="","",Jury!J11))</f>
        <v/>
      </c>
      <c r="L4" s="20" t="str">
        <f>IF($A4="","",IF(Jury!K11="","",Jury!K11))</f>
        <v/>
      </c>
      <c r="M4" s="20" t="str">
        <f>IF($A4="","",IF(Jury!L11="","",Jury!L11))</f>
        <v/>
      </c>
      <c r="N4" s="20" t="str">
        <f>IF($A4="","",IF(Jury!M11="","",Jury!M11))</f>
        <v/>
      </c>
      <c r="O4" s="20" t="str">
        <f>IF($A4="","",IF(Jury!N11="","",Jury!N11))</f>
        <v/>
      </c>
      <c r="P4" s="20" t="str">
        <f>IF($A4="","",IF(Jury!O11="","",Jury!O11))</f>
        <v/>
      </c>
      <c r="Q4" s="20" t="str">
        <f>IF($A4="","",IF(Jury!P11="","",Jury!P11))</f>
        <v/>
      </c>
      <c r="R4" s="20" t="str">
        <f>IF($A4="","",IF(Jury!Q11="","",Jury!Q11))</f>
        <v/>
      </c>
      <c r="S4" s="20" t="str">
        <f>IF($A4="","",IF(Jury!R11="","",Jury!R11))</f>
        <v/>
      </c>
      <c r="T4" s="20" t="str">
        <f>IF($A4="","",IF(Jury!S11="","",Jury!S11))</f>
        <v/>
      </c>
      <c r="U4" s="20" t="str">
        <f>IF($A4="","",IF(Jury!T11="","",Jury!T11))</f>
        <v/>
      </c>
      <c r="V4" s="20" t="str">
        <f>IF($A4="","",IF(Jury!U11="","",Jury!U11))</f>
        <v/>
      </c>
      <c r="W4" s="20" t="str">
        <f>IF($A4="","",IF(Jury!X11="","",Jury!X11))</f>
        <v/>
      </c>
      <c r="X4" s="20" t="str">
        <f>IF($A4="","",IF(Jury!Y11="","",Jury!Y11))</f>
        <v/>
      </c>
      <c r="Y4" s="20" t="str">
        <f>IF($A4="","",IF(Jury!Z11="","",Jury!Z11))</f>
        <v/>
      </c>
      <c r="Z4" s="20" t="str">
        <f>IF($A4="","",IF(Jury!AA11="","",Jury!AA11))</f>
        <v/>
      </c>
      <c r="AA4" s="20" t="str">
        <f>IF($A4="","",IF(Jury!AB11="","",Jury!AB11))</f>
        <v/>
      </c>
      <c r="AB4" s="20" t="str">
        <f>IF($A4="","",IF(Jury!AC11="","",Jury!AC11))</f>
        <v/>
      </c>
    </row>
    <row r="5" spans="1:28" x14ac:dyDescent="0.25">
      <c r="A5" s="177" t="str">
        <f>IF(Jury!B12="","",Jury!A12)</f>
        <v/>
      </c>
      <c r="B5" s="20" t="str">
        <f>IF($A5="","",IF(Jury!B12="","",Jury!B12))</f>
        <v/>
      </c>
      <c r="C5" s="20" t="str">
        <f>IF($A5="","",IF(Jury!C12="","",Jury!C12))</f>
        <v/>
      </c>
      <c r="D5" s="20" t="str">
        <f>IF($A5="","",IF(Jury!D12="","",Jury!D12))</f>
        <v/>
      </c>
      <c r="E5" s="172" t="str">
        <f>IF(B5="","",'allg. Daten'!$C$6)</f>
        <v/>
      </c>
      <c r="F5" s="20" t="str">
        <f>IF($A5="","",IF(Jury!E12="","",Jury!E12))</f>
        <v/>
      </c>
      <c r="G5" s="20" t="str">
        <f>IF($A5="","",IF(Jury!F12="","",Jury!F12))</f>
        <v/>
      </c>
      <c r="H5" s="20" t="str">
        <f>IF($A5="","",IF(Jury!G12="","",Jury!G12))</f>
        <v/>
      </c>
      <c r="I5" s="20" t="str">
        <f>IF($A5="","",IF(Jury!H12="","",Jury!H12))</f>
        <v/>
      </c>
      <c r="J5" s="20" t="str">
        <f>IF($A5="","",IF(Jury!I12="","",Jury!I12))</f>
        <v/>
      </c>
      <c r="K5" s="20" t="str">
        <f>IF($A5="","",IF(Jury!J12="","",Jury!J12))</f>
        <v/>
      </c>
      <c r="L5" s="20" t="str">
        <f>IF($A5="","",IF(Jury!K12="","",Jury!K12))</f>
        <v/>
      </c>
      <c r="M5" s="20" t="str">
        <f>IF($A5="","",IF(Jury!L12="","",Jury!L12))</f>
        <v/>
      </c>
      <c r="N5" s="20" t="str">
        <f>IF($A5="","",IF(Jury!M12="","",Jury!M12))</f>
        <v/>
      </c>
      <c r="O5" s="20" t="str">
        <f>IF($A5="","",IF(Jury!N12="","",Jury!N12))</f>
        <v/>
      </c>
      <c r="P5" s="20" t="str">
        <f>IF($A5="","",IF(Jury!O12="","",Jury!O12))</f>
        <v/>
      </c>
      <c r="Q5" s="20" t="str">
        <f>IF($A5="","",IF(Jury!P12="","",Jury!P12))</f>
        <v/>
      </c>
      <c r="R5" s="20" t="str">
        <f>IF($A5="","",IF(Jury!Q12="","",Jury!Q12))</f>
        <v/>
      </c>
      <c r="S5" s="20" t="str">
        <f>IF($A5="","",IF(Jury!R12="","",Jury!R12))</f>
        <v/>
      </c>
      <c r="T5" s="20" t="str">
        <f>IF($A5="","",IF(Jury!S12="","",Jury!S12))</f>
        <v/>
      </c>
      <c r="U5" s="20" t="str">
        <f>IF($A5="","",IF(Jury!T12="","",Jury!T12))</f>
        <v/>
      </c>
      <c r="V5" s="20" t="str">
        <f>IF($A5="","",IF(Jury!U12="","",Jury!U12))</f>
        <v/>
      </c>
      <c r="W5" s="20" t="str">
        <f>IF($A5="","",IF(Jury!X12="","",Jury!X12))</f>
        <v/>
      </c>
      <c r="X5" s="20" t="str">
        <f>IF($A5="","",IF(Jury!Y12="","",Jury!Y12))</f>
        <v/>
      </c>
      <c r="Y5" s="20" t="str">
        <f>IF($A5="","",IF(Jury!Z12="","",Jury!Z12))</f>
        <v/>
      </c>
      <c r="Z5" s="20" t="str">
        <f>IF($A5="","",IF(Jury!AA12="","",Jury!AA12))</f>
        <v/>
      </c>
      <c r="AA5" s="20" t="str">
        <f>IF($A5="","",IF(Jury!AB12="","",Jury!AB12))</f>
        <v/>
      </c>
      <c r="AB5" s="20" t="str">
        <f>IF($A5="","",IF(Jury!AC12="","",Jury!AC12))</f>
        <v/>
      </c>
    </row>
    <row r="6" spans="1:28" x14ac:dyDescent="0.25">
      <c r="A6" s="177" t="str">
        <f>IF(Jury!B13="","",Jury!A13)</f>
        <v/>
      </c>
      <c r="B6" s="20" t="str">
        <f>IF($A6="","",IF(Jury!B13="","",Jury!B13))</f>
        <v/>
      </c>
      <c r="C6" s="20" t="str">
        <f>IF($A6="","",IF(Jury!C13="","",Jury!C13))</f>
        <v/>
      </c>
      <c r="D6" s="20" t="str">
        <f>IF($A6="","",IF(Jury!D13="","",Jury!D13))</f>
        <v/>
      </c>
      <c r="E6" s="172" t="str">
        <f>IF(B6="","",'allg. Daten'!$C$6)</f>
        <v/>
      </c>
      <c r="F6" s="20" t="str">
        <f>IF($A6="","",IF(Jury!E13="","",Jury!E13))</f>
        <v/>
      </c>
      <c r="G6" s="20" t="str">
        <f>IF($A6="","",IF(Jury!F13="","",Jury!F13))</f>
        <v/>
      </c>
      <c r="H6" s="20" t="str">
        <f>IF($A6="","",IF(Jury!G13="","",Jury!G13))</f>
        <v/>
      </c>
      <c r="I6" s="20" t="str">
        <f>IF($A6="","",IF(Jury!H13="","",Jury!H13))</f>
        <v/>
      </c>
      <c r="J6" s="20" t="str">
        <f>IF($A6="","",IF(Jury!I13="","",Jury!I13))</f>
        <v/>
      </c>
      <c r="K6" s="20" t="str">
        <f>IF($A6="","",IF(Jury!J13="","",Jury!J13))</f>
        <v/>
      </c>
      <c r="L6" s="20" t="str">
        <f>IF($A6="","",IF(Jury!K13="","",Jury!K13))</f>
        <v/>
      </c>
      <c r="M6" s="20" t="str">
        <f>IF($A6="","",IF(Jury!L13="","",Jury!L13))</f>
        <v/>
      </c>
      <c r="N6" s="20" t="str">
        <f>IF($A6="","",IF(Jury!M13="","",Jury!M13))</f>
        <v/>
      </c>
      <c r="O6" s="20" t="str">
        <f>IF($A6="","",IF(Jury!N13="","",Jury!N13))</f>
        <v/>
      </c>
      <c r="P6" s="20" t="str">
        <f>IF($A6="","",IF(Jury!O13="","",Jury!O13))</f>
        <v/>
      </c>
      <c r="Q6" s="20" t="str">
        <f>IF($A6="","",IF(Jury!P13="","",Jury!P13))</f>
        <v/>
      </c>
      <c r="R6" s="20" t="str">
        <f>IF($A6="","",IF(Jury!Q13="","",Jury!Q13))</f>
        <v/>
      </c>
      <c r="S6" s="20" t="str">
        <f>IF($A6="","",IF(Jury!R13="","",Jury!R13))</f>
        <v/>
      </c>
      <c r="T6" s="20" t="str">
        <f>IF($A6="","",IF(Jury!S13="","",Jury!S13))</f>
        <v/>
      </c>
      <c r="U6" s="20" t="str">
        <f>IF($A6="","",IF(Jury!T13="","",Jury!T13))</f>
        <v/>
      </c>
      <c r="V6" s="20" t="str">
        <f>IF($A6="","",IF(Jury!U13="","",Jury!U13))</f>
        <v/>
      </c>
      <c r="W6" s="20" t="str">
        <f>IF($A6="","",IF(Jury!X13="","",Jury!X13))</f>
        <v/>
      </c>
      <c r="X6" s="20" t="str">
        <f>IF($A6="","",IF(Jury!Y13="","",Jury!Y13))</f>
        <v/>
      </c>
      <c r="Y6" s="20" t="str">
        <f>IF($A6="","",IF(Jury!Z13="","",Jury!Z13))</f>
        <v/>
      </c>
      <c r="Z6" s="20" t="str">
        <f>IF($A6="","",IF(Jury!AA13="","",Jury!AA13))</f>
        <v/>
      </c>
      <c r="AA6" s="20" t="str">
        <f>IF($A6="","",IF(Jury!AB13="","",Jury!AB13))</f>
        <v/>
      </c>
      <c r="AB6" s="20" t="str">
        <f>IF($A6="","",IF(Jury!AC13="","",Jury!AC13))</f>
        <v/>
      </c>
    </row>
    <row r="7" spans="1:28" x14ac:dyDescent="0.25">
      <c r="A7" s="177" t="str">
        <f>IF(Jury!B14="","",Jury!A14)</f>
        <v/>
      </c>
      <c r="B7" s="20" t="str">
        <f>IF($A7="","",IF(Jury!B14="","",Jury!B14))</f>
        <v/>
      </c>
      <c r="C7" s="20" t="str">
        <f>IF($A7="","",IF(Jury!C14="","",Jury!C14))</f>
        <v/>
      </c>
      <c r="D7" s="20" t="str">
        <f>IF($A7="","",IF(Jury!D14="","",Jury!D14))</f>
        <v/>
      </c>
      <c r="E7" s="172" t="str">
        <f>IF(B7="","",'allg. Daten'!$C$6)</f>
        <v/>
      </c>
      <c r="F7" s="20" t="str">
        <f>IF($A7="","",IF(Jury!E14="","",Jury!E14))</f>
        <v/>
      </c>
      <c r="G7" s="20" t="str">
        <f>IF($A7="","",IF(Jury!F14="","",Jury!F14))</f>
        <v/>
      </c>
      <c r="H7" s="20" t="str">
        <f>IF($A7="","",IF(Jury!G14="","",Jury!G14))</f>
        <v/>
      </c>
      <c r="I7" s="20" t="str">
        <f>IF($A7="","",IF(Jury!H14="","",Jury!H14))</f>
        <v/>
      </c>
      <c r="J7" s="20" t="str">
        <f>IF($A7="","",IF(Jury!I14="","",Jury!I14))</f>
        <v/>
      </c>
      <c r="K7" s="20" t="str">
        <f>IF($A7="","",IF(Jury!J14="","",Jury!J14))</f>
        <v/>
      </c>
      <c r="L7" s="20" t="str">
        <f>IF($A7="","",IF(Jury!K14="","",Jury!K14))</f>
        <v/>
      </c>
      <c r="M7" s="20" t="str">
        <f>IF($A7="","",IF(Jury!L14="","",Jury!L14))</f>
        <v/>
      </c>
      <c r="N7" s="20" t="str">
        <f>IF($A7="","",IF(Jury!M14="","",Jury!M14))</f>
        <v/>
      </c>
      <c r="O7" s="20" t="str">
        <f>IF($A7="","",IF(Jury!N14="","",Jury!N14))</f>
        <v/>
      </c>
      <c r="P7" s="20" t="str">
        <f>IF($A7="","",IF(Jury!O14="","",Jury!O14))</f>
        <v/>
      </c>
      <c r="Q7" s="20" t="str">
        <f>IF($A7="","",IF(Jury!P14="","",Jury!P14))</f>
        <v/>
      </c>
      <c r="R7" s="20" t="str">
        <f>IF($A7="","",IF(Jury!Q14="","",Jury!Q14))</f>
        <v/>
      </c>
      <c r="S7" s="20" t="str">
        <f>IF($A7="","",IF(Jury!R14="","",Jury!R14))</f>
        <v/>
      </c>
      <c r="T7" s="20" t="str">
        <f>IF($A7="","",IF(Jury!S14="","",Jury!S14))</f>
        <v/>
      </c>
      <c r="U7" s="20" t="str">
        <f>IF($A7="","",IF(Jury!T14="","",Jury!T14))</f>
        <v/>
      </c>
      <c r="V7" s="20" t="str">
        <f>IF($A7="","",IF(Jury!U14="","",Jury!U14))</f>
        <v/>
      </c>
      <c r="W7" s="20" t="str">
        <f>IF($A7="","",IF(Jury!X14="","",Jury!X14))</f>
        <v/>
      </c>
      <c r="X7" s="20" t="str">
        <f>IF($A7="","",IF(Jury!Y14="","",Jury!Y14))</f>
        <v/>
      </c>
      <c r="Y7" s="20" t="str">
        <f>IF($A7="","",IF(Jury!Z14="","",Jury!Z14))</f>
        <v/>
      </c>
      <c r="Z7" s="20" t="str">
        <f>IF($A7="","",IF(Jury!AA14="","",Jury!AA14))</f>
        <v/>
      </c>
      <c r="AA7" s="20" t="str">
        <f>IF($A7="","",IF(Jury!AB14="","",Jury!AB14))</f>
        <v/>
      </c>
      <c r="AB7" s="20" t="str">
        <f>IF($A7="","",IF(Jury!AC14="","",Jury!AC14))</f>
        <v/>
      </c>
    </row>
    <row r="8" spans="1:28" x14ac:dyDescent="0.25">
      <c r="A8" s="177" t="str">
        <f>IF(Jury!B15="","",Jury!A15)</f>
        <v/>
      </c>
      <c r="B8" s="20" t="str">
        <f>IF($A8="","",IF(Jury!B15="","",Jury!B15))</f>
        <v/>
      </c>
      <c r="C8" s="20" t="str">
        <f>IF($A8="","",IF(Jury!C15="","",Jury!C15))</f>
        <v/>
      </c>
      <c r="D8" s="20" t="str">
        <f>IF($A8="","",IF(Jury!D15="","",Jury!D15))</f>
        <v/>
      </c>
      <c r="E8" s="172" t="str">
        <f>IF(B8="","",'allg. Daten'!$C$6)</f>
        <v/>
      </c>
      <c r="F8" s="20" t="str">
        <f>IF($A8="","",IF(Jury!E15="","",Jury!E15))</f>
        <v/>
      </c>
      <c r="G8" s="20" t="str">
        <f>IF($A8="","",IF(Jury!F15="","",Jury!F15))</f>
        <v/>
      </c>
      <c r="H8" s="20" t="str">
        <f>IF($A8="","",IF(Jury!G15="","",Jury!G15))</f>
        <v/>
      </c>
      <c r="I8" s="20" t="str">
        <f>IF($A8="","",IF(Jury!H15="","",Jury!H15))</f>
        <v/>
      </c>
      <c r="J8" s="20" t="str">
        <f>IF($A8="","",IF(Jury!I15="","",Jury!I15))</f>
        <v/>
      </c>
      <c r="K8" s="20" t="str">
        <f>IF($A8="","",IF(Jury!J15="","",Jury!J15))</f>
        <v/>
      </c>
      <c r="L8" s="20" t="str">
        <f>IF($A8="","",IF(Jury!K15="","",Jury!K15))</f>
        <v/>
      </c>
      <c r="M8" s="20" t="str">
        <f>IF($A8="","",IF(Jury!L15="","",Jury!L15))</f>
        <v/>
      </c>
      <c r="N8" s="20" t="str">
        <f>IF($A8="","",IF(Jury!M15="","",Jury!M15))</f>
        <v/>
      </c>
      <c r="O8" s="20" t="str">
        <f>IF($A8="","",IF(Jury!N15="","",Jury!N15))</f>
        <v/>
      </c>
      <c r="P8" s="20" t="str">
        <f>IF($A8="","",IF(Jury!O15="","",Jury!O15))</f>
        <v/>
      </c>
      <c r="Q8" s="20" t="str">
        <f>IF($A8="","",IF(Jury!P15="","",Jury!P15))</f>
        <v/>
      </c>
      <c r="R8" s="20" t="str">
        <f>IF($A8="","",IF(Jury!Q15="","",Jury!Q15))</f>
        <v/>
      </c>
      <c r="S8" s="20" t="str">
        <f>IF($A8="","",IF(Jury!R15="","",Jury!R15))</f>
        <v/>
      </c>
      <c r="T8" s="20" t="str">
        <f>IF($A8="","",IF(Jury!S15="","",Jury!S15))</f>
        <v/>
      </c>
      <c r="U8" s="20" t="str">
        <f>IF($A8="","",IF(Jury!T15="","",Jury!T15))</f>
        <v/>
      </c>
      <c r="V8" s="20" t="str">
        <f>IF($A8="","",IF(Jury!U15="","",Jury!U15))</f>
        <v/>
      </c>
      <c r="W8" s="20" t="str">
        <f>IF($A8="","",IF(Jury!X15="","",Jury!X15))</f>
        <v/>
      </c>
      <c r="X8" s="20" t="str">
        <f>IF($A8="","",IF(Jury!Y15="","",Jury!Y15))</f>
        <v/>
      </c>
      <c r="Y8" s="20" t="str">
        <f>IF($A8="","",IF(Jury!Z15="","",Jury!Z15))</f>
        <v/>
      </c>
      <c r="Z8" s="20" t="str">
        <f>IF($A8="","",IF(Jury!AA15="","",Jury!AA15))</f>
        <v/>
      </c>
      <c r="AA8" s="20" t="str">
        <f>IF($A8="","",IF(Jury!AB15="","",Jury!AB15))</f>
        <v/>
      </c>
      <c r="AB8" s="20" t="str">
        <f>IF($A8="","",IF(Jury!AC15="","",Jury!AC15))</f>
        <v/>
      </c>
    </row>
    <row r="9" spans="1:28" x14ac:dyDescent="0.25">
      <c r="A9" s="177" t="str">
        <f>IF(Jury!B16="","",Jury!A16)</f>
        <v/>
      </c>
      <c r="B9" s="20" t="str">
        <f>IF($A9="","",IF(Jury!B16="","",Jury!B16))</f>
        <v/>
      </c>
      <c r="C9" s="20" t="str">
        <f>IF($A9="","",IF(Jury!C16="","",Jury!C16))</f>
        <v/>
      </c>
      <c r="D9" s="20" t="str">
        <f>IF($A9="","",IF(Jury!D16="","",Jury!D16))</f>
        <v/>
      </c>
      <c r="E9" s="172" t="str">
        <f>IF(B9="","",'allg. Daten'!$C$6)</f>
        <v/>
      </c>
      <c r="F9" s="20" t="str">
        <f>IF($A9="","",IF(Jury!E16="","",Jury!E16))</f>
        <v/>
      </c>
      <c r="G9" s="20" t="str">
        <f>IF($A9="","",IF(Jury!F16="","",Jury!F16))</f>
        <v/>
      </c>
      <c r="H9" s="20" t="str">
        <f>IF($A9="","",IF(Jury!G16="","",Jury!G16))</f>
        <v/>
      </c>
      <c r="I9" s="20" t="str">
        <f>IF($A9="","",IF(Jury!H16="","",Jury!H16))</f>
        <v/>
      </c>
      <c r="J9" s="20" t="str">
        <f>IF($A9="","",IF(Jury!I16="","",Jury!I16))</f>
        <v/>
      </c>
      <c r="K9" s="20" t="str">
        <f>IF($A9="","",IF(Jury!J16="","",Jury!J16))</f>
        <v/>
      </c>
      <c r="L9" s="20" t="str">
        <f>IF($A9="","",IF(Jury!K16="","",Jury!K16))</f>
        <v/>
      </c>
      <c r="M9" s="20" t="str">
        <f>IF($A9="","",IF(Jury!L16="","",Jury!L16))</f>
        <v/>
      </c>
      <c r="N9" s="20" t="str">
        <f>IF($A9="","",IF(Jury!M16="","",Jury!M16))</f>
        <v/>
      </c>
      <c r="O9" s="20" t="str">
        <f>IF($A9="","",IF(Jury!N16="","",Jury!N16))</f>
        <v/>
      </c>
      <c r="P9" s="20" t="str">
        <f>IF($A9="","",IF(Jury!O16="","",Jury!O16))</f>
        <v/>
      </c>
      <c r="Q9" s="20" t="str">
        <f>IF($A9="","",IF(Jury!P16="","",Jury!P16))</f>
        <v/>
      </c>
      <c r="R9" s="20" t="str">
        <f>IF($A9="","",IF(Jury!Q16="","",Jury!Q16))</f>
        <v/>
      </c>
      <c r="S9" s="20" t="str">
        <f>IF($A9="","",IF(Jury!R16="","",Jury!R16))</f>
        <v/>
      </c>
      <c r="T9" s="20" t="str">
        <f>IF($A9="","",IF(Jury!S16="","",Jury!S16))</f>
        <v/>
      </c>
      <c r="U9" s="20" t="str">
        <f>IF($A9="","",IF(Jury!T16="","",Jury!T16))</f>
        <v/>
      </c>
      <c r="V9" s="20" t="str">
        <f>IF($A9="","",IF(Jury!U16="","",Jury!U16))</f>
        <v/>
      </c>
      <c r="W9" s="20" t="str">
        <f>IF($A9="","",IF(Jury!X16="","",Jury!X16))</f>
        <v/>
      </c>
      <c r="X9" s="20" t="str">
        <f>IF($A9="","",IF(Jury!Y16="","",Jury!Y16))</f>
        <v/>
      </c>
      <c r="Y9" s="20" t="str">
        <f>IF($A9="","",IF(Jury!Z16="","",Jury!Z16))</f>
        <v/>
      </c>
      <c r="Z9" s="20" t="str">
        <f>IF($A9="","",IF(Jury!AA16="","",Jury!AA16))</f>
        <v/>
      </c>
      <c r="AA9" s="20" t="str">
        <f>IF($A9="","",IF(Jury!AB16="","",Jury!AB16))</f>
        <v/>
      </c>
      <c r="AB9" s="20" t="str">
        <f>IF($A9="","",IF(Jury!AC16="","",Jury!AC16))</f>
        <v/>
      </c>
    </row>
    <row r="10" spans="1:28" x14ac:dyDescent="0.25">
      <c r="A10" s="177" t="str">
        <f>IF(Jury!B17="","",Jury!A17)</f>
        <v/>
      </c>
      <c r="B10" s="20" t="str">
        <f>IF($A10="","",IF(Jury!B17="","",Jury!B17))</f>
        <v/>
      </c>
      <c r="C10" s="20" t="str">
        <f>IF($A10="","",IF(Jury!C17="","",Jury!C17))</f>
        <v/>
      </c>
      <c r="D10" s="20" t="str">
        <f>IF($A10="","",IF(Jury!D17="","",Jury!D17))</f>
        <v/>
      </c>
      <c r="E10" s="172" t="str">
        <f>IF(B10="","",'allg. Daten'!$C$6)</f>
        <v/>
      </c>
      <c r="F10" s="20" t="str">
        <f>IF($A10="","",IF(Jury!E17="","",Jury!E17))</f>
        <v/>
      </c>
      <c r="G10" s="20" t="str">
        <f>IF($A10="","",IF(Jury!F17="","",Jury!F17))</f>
        <v/>
      </c>
      <c r="H10" s="20" t="str">
        <f>IF($A10="","",IF(Jury!G17="","",Jury!G17))</f>
        <v/>
      </c>
      <c r="I10" s="20" t="str">
        <f>IF($A10="","",IF(Jury!H17="","",Jury!H17))</f>
        <v/>
      </c>
      <c r="J10" s="20" t="str">
        <f>IF($A10="","",IF(Jury!I17="","",Jury!I17))</f>
        <v/>
      </c>
      <c r="K10" s="20" t="str">
        <f>IF($A10="","",IF(Jury!J17="","",Jury!J17))</f>
        <v/>
      </c>
      <c r="L10" s="20" t="str">
        <f>IF($A10="","",IF(Jury!K17="","",Jury!K17))</f>
        <v/>
      </c>
      <c r="M10" s="20" t="str">
        <f>IF($A10="","",IF(Jury!L17="","",Jury!L17))</f>
        <v/>
      </c>
      <c r="N10" s="20" t="str">
        <f>IF($A10="","",IF(Jury!M17="","",Jury!M17))</f>
        <v/>
      </c>
      <c r="O10" s="20" t="str">
        <f>IF($A10="","",IF(Jury!N17="","",Jury!N17))</f>
        <v/>
      </c>
      <c r="P10" s="20" t="str">
        <f>IF($A10="","",IF(Jury!O17="","",Jury!O17))</f>
        <v/>
      </c>
      <c r="Q10" s="20" t="str">
        <f>IF($A10="","",IF(Jury!P17="","",Jury!P17))</f>
        <v/>
      </c>
      <c r="R10" s="20" t="str">
        <f>IF($A10="","",IF(Jury!Q17="","",Jury!Q17))</f>
        <v/>
      </c>
      <c r="S10" s="20" t="str">
        <f>IF($A10="","",IF(Jury!R17="","",Jury!R17))</f>
        <v/>
      </c>
      <c r="T10" s="20" t="str">
        <f>IF($A10="","",IF(Jury!S17="","",Jury!S17))</f>
        <v/>
      </c>
      <c r="U10" s="20" t="str">
        <f>IF($A10="","",IF(Jury!T17="","",Jury!T17))</f>
        <v/>
      </c>
      <c r="V10" s="20" t="str">
        <f>IF($A10="","",IF(Jury!U17="","",Jury!U17))</f>
        <v/>
      </c>
      <c r="W10" s="20" t="str">
        <f>IF($A10="","",IF(Jury!X17="","",Jury!X17))</f>
        <v/>
      </c>
      <c r="X10" s="20" t="str">
        <f>IF($A10="","",IF(Jury!Y17="","",Jury!Y17))</f>
        <v/>
      </c>
      <c r="Y10" s="20" t="str">
        <f>IF($A10="","",IF(Jury!Z17="","",Jury!Z17))</f>
        <v/>
      </c>
      <c r="Z10" s="20" t="str">
        <f>IF($A10="","",IF(Jury!AA17="","",Jury!AA17))</f>
        <v/>
      </c>
      <c r="AA10" s="20" t="str">
        <f>IF($A10="","",IF(Jury!AB17="","",Jury!AB17))</f>
        <v/>
      </c>
      <c r="AB10" s="20" t="str">
        <f>IF($A10="","",IF(Jury!AC17="","",Jury!AC17))</f>
        <v/>
      </c>
    </row>
    <row r="11" spans="1:28" x14ac:dyDescent="0.25">
      <c r="A11" s="177" t="str">
        <f>IF(Jury!B18="","",Jury!A18)</f>
        <v/>
      </c>
      <c r="B11" s="20" t="str">
        <f>IF($A11="","",IF(Jury!B18="","",Jury!B18))</f>
        <v/>
      </c>
      <c r="C11" s="20" t="str">
        <f>IF($A11="","",IF(Jury!C18="","",Jury!C18))</f>
        <v/>
      </c>
      <c r="D11" s="20" t="str">
        <f>IF($A11="","",IF(Jury!D18="","",Jury!D18))</f>
        <v/>
      </c>
      <c r="E11" s="172" t="str">
        <f>IF(B11="","",'allg. Daten'!$C$6)</f>
        <v/>
      </c>
      <c r="F11" s="20" t="str">
        <f>IF($A11="","",IF(Jury!E18="","",Jury!E18))</f>
        <v/>
      </c>
      <c r="G11" s="20" t="str">
        <f>IF($A11="","",IF(Jury!F18="","",Jury!F18))</f>
        <v/>
      </c>
      <c r="H11" s="20" t="str">
        <f>IF($A11="","",IF(Jury!G18="","",Jury!G18))</f>
        <v/>
      </c>
      <c r="I11" s="20" t="str">
        <f>IF($A11="","",IF(Jury!H18="","",Jury!H18))</f>
        <v/>
      </c>
      <c r="J11" s="20" t="str">
        <f>IF($A11="","",IF(Jury!I18="","",Jury!I18))</f>
        <v/>
      </c>
      <c r="K11" s="20" t="str">
        <f>IF($A11="","",IF(Jury!J18="","",Jury!J18))</f>
        <v/>
      </c>
      <c r="L11" s="20" t="str">
        <f>IF($A11="","",IF(Jury!K18="","",Jury!K18))</f>
        <v/>
      </c>
      <c r="M11" s="20" t="str">
        <f>IF($A11="","",IF(Jury!L18="","",Jury!L18))</f>
        <v/>
      </c>
      <c r="N11" s="20" t="str">
        <f>IF($A11="","",IF(Jury!M18="","",Jury!M18))</f>
        <v/>
      </c>
      <c r="O11" s="20" t="str">
        <f>IF($A11="","",IF(Jury!N18="","",Jury!N18))</f>
        <v/>
      </c>
      <c r="P11" s="20" t="str">
        <f>IF($A11="","",IF(Jury!O18="","",Jury!O18))</f>
        <v/>
      </c>
      <c r="Q11" s="20" t="str">
        <f>IF($A11="","",IF(Jury!P18="","",Jury!P18))</f>
        <v/>
      </c>
      <c r="R11" s="20" t="str">
        <f>IF($A11="","",IF(Jury!Q18="","",Jury!Q18))</f>
        <v/>
      </c>
      <c r="S11" s="20" t="str">
        <f>IF($A11="","",IF(Jury!R18="","",Jury!R18))</f>
        <v/>
      </c>
      <c r="T11" s="20" t="str">
        <f>IF($A11="","",IF(Jury!S18="","",Jury!S18))</f>
        <v/>
      </c>
      <c r="U11" s="20" t="str">
        <f>IF($A11="","",IF(Jury!T18="","",Jury!T18))</f>
        <v/>
      </c>
      <c r="V11" s="20" t="str">
        <f>IF($A11="","",IF(Jury!U18="","",Jury!U18))</f>
        <v/>
      </c>
      <c r="W11" s="20" t="str">
        <f>IF($A11="","",IF(Jury!X18="","",Jury!X18))</f>
        <v/>
      </c>
      <c r="X11" s="20" t="str">
        <f>IF($A11="","",IF(Jury!Y18="","",Jury!Y18))</f>
        <v/>
      </c>
      <c r="Y11" s="20" t="str">
        <f>IF($A11="","",IF(Jury!Z18="","",Jury!Z18))</f>
        <v/>
      </c>
      <c r="Z11" s="20" t="str">
        <f>IF($A11="","",IF(Jury!AA18="","",Jury!AA18))</f>
        <v/>
      </c>
      <c r="AA11" s="20" t="str">
        <f>IF($A11="","",IF(Jury!AB18="","",Jury!AB18))</f>
        <v/>
      </c>
      <c r="AB11" s="20" t="str">
        <f>IF($A11="","",IF(Jury!AC18="","",Jury!AC18))</f>
        <v/>
      </c>
    </row>
    <row r="12" spans="1:28" x14ac:dyDescent="0.25">
      <c r="A12" s="177" t="str">
        <f>IF(Jury!B19="","",Jury!A19)</f>
        <v/>
      </c>
      <c r="B12" s="20" t="str">
        <f>IF($A12="","",IF(Jury!B19="","",Jury!B19))</f>
        <v/>
      </c>
      <c r="C12" s="20" t="str">
        <f>IF($A12="","",IF(Jury!C19="","",Jury!C19))</f>
        <v/>
      </c>
      <c r="D12" s="20" t="str">
        <f>IF($A12="","",IF(Jury!D19="","",Jury!D19))</f>
        <v/>
      </c>
      <c r="E12" s="172" t="str">
        <f>IF(B12="","",'allg. Daten'!$C$6)</f>
        <v/>
      </c>
      <c r="F12" s="20" t="str">
        <f>IF($A12="","",IF(Jury!E19="","",Jury!E19))</f>
        <v/>
      </c>
      <c r="G12" s="20" t="str">
        <f>IF($A12="","",IF(Jury!F19="","",Jury!F19))</f>
        <v/>
      </c>
      <c r="H12" s="20" t="str">
        <f>IF($A12="","",IF(Jury!G19="","",Jury!G19))</f>
        <v/>
      </c>
      <c r="I12" s="20" t="str">
        <f>IF($A12="","",IF(Jury!H19="","",Jury!H19))</f>
        <v/>
      </c>
      <c r="J12" s="20" t="str">
        <f>IF($A12="","",IF(Jury!I19="","",Jury!I19))</f>
        <v/>
      </c>
      <c r="K12" s="20" t="str">
        <f>IF($A12="","",IF(Jury!J19="","",Jury!J19))</f>
        <v/>
      </c>
      <c r="L12" s="20" t="str">
        <f>IF($A12="","",IF(Jury!K19="","",Jury!K19))</f>
        <v/>
      </c>
      <c r="M12" s="20" t="str">
        <f>IF($A12="","",IF(Jury!L19="","",Jury!L19))</f>
        <v/>
      </c>
      <c r="N12" s="20" t="str">
        <f>IF($A12="","",IF(Jury!M19="","",Jury!M19))</f>
        <v/>
      </c>
      <c r="O12" s="20" t="str">
        <f>IF($A12="","",IF(Jury!N19="","",Jury!N19))</f>
        <v/>
      </c>
      <c r="P12" s="20" t="str">
        <f>IF($A12="","",IF(Jury!O19="","",Jury!O19))</f>
        <v/>
      </c>
      <c r="Q12" s="20" t="str">
        <f>IF($A12="","",IF(Jury!P19="","",Jury!P19))</f>
        <v/>
      </c>
      <c r="R12" s="20" t="str">
        <f>IF($A12="","",IF(Jury!Q19="","",Jury!Q19))</f>
        <v/>
      </c>
      <c r="S12" s="20" t="str">
        <f>IF($A12="","",IF(Jury!R19="","",Jury!R19))</f>
        <v/>
      </c>
      <c r="T12" s="20" t="str">
        <f>IF($A12="","",IF(Jury!S19="","",Jury!S19))</f>
        <v/>
      </c>
      <c r="U12" s="20" t="str">
        <f>IF($A12="","",IF(Jury!T19="","",Jury!T19))</f>
        <v/>
      </c>
      <c r="V12" s="20" t="str">
        <f>IF($A12="","",IF(Jury!U19="","",Jury!U19))</f>
        <v/>
      </c>
      <c r="W12" s="20" t="str">
        <f>IF($A12="","",IF(Jury!X19="","",Jury!X19))</f>
        <v/>
      </c>
      <c r="X12" s="20" t="str">
        <f>IF($A12="","",IF(Jury!Y19="","",Jury!Y19))</f>
        <v/>
      </c>
      <c r="Y12" s="20" t="str">
        <f>IF($A12="","",IF(Jury!Z19="","",Jury!Z19))</f>
        <v/>
      </c>
      <c r="Z12" s="20" t="str">
        <f>IF($A12="","",IF(Jury!AA19="","",Jury!AA19))</f>
        <v/>
      </c>
      <c r="AA12" s="20" t="str">
        <f>IF($A12="","",IF(Jury!AB19="","",Jury!AB19))</f>
        <v/>
      </c>
      <c r="AB12" s="20" t="str">
        <f>IF($A12="","",IF(Jury!AC19="","",Jury!AC19))</f>
        <v/>
      </c>
    </row>
    <row r="13" spans="1:28" x14ac:dyDescent="0.25">
      <c r="A13" s="177" t="str">
        <f>IF(Jury!B20="","",Jury!A20)</f>
        <v/>
      </c>
      <c r="B13" s="20" t="str">
        <f>IF($A13="","",IF(Jury!B20="","",Jury!B20))</f>
        <v/>
      </c>
      <c r="C13" s="20" t="str">
        <f>IF($A13="","",IF(Jury!C20="","",Jury!C20))</f>
        <v/>
      </c>
      <c r="D13" s="20" t="str">
        <f>IF($A13="","",IF(Jury!D20="","",Jury!D20))</f>
        <v/>
      </c>
      <c r="E13" s="172" t="str">
        <f>IF(B13="","",'allg. Daten'!$C$6)</f>
        <v/>
      </c>
      <c r="F13" s="20" t="str">
        <f>IF($A13="","",IF(Jury!E20="","",Jury!E20))</f>
        <v/>
      </c>
      <c r="G13" s="20" t="str">
        <f>IF($A13="","",IF(Jury!F20="","",Jury!F20))</f>
        <v/>
      </c>
      <c r="H13" s="20" t="str">
        <f>IF($A13="","",IF(Jury!G20="","",Jury!G20))</f>
        <v/>
      </c>
      <c r="I13" s="20" t="str">
        <f>IF($A13="","",IF(Jury!H20="","",Jury!H20))</f>
        <v/>
      </c>
      <c r="J13" s="20" t="str">
        <f>IF($A13="","",IF(Jury!I20="","",Jury!I20))</f>
        <v/>
      </c>
      <c r="K13" s="20" t="str">
        <f>IF($A13="","",IF(Jury!J20="","",Jury!J20))</f>
        <v/>
      </c>
      <c r="L13" s="20" t="str">
        <f>IF($A13="","",IF(Jury!K20="","",Jury!K20))</f>
        <v/>
      </c>
      <c r="M13" s="20" t="str">
        <f>IF($A13="","",IF(Jury!L20="","",Jury!L20))</f>
        <v/>
      </c>
      <c r="N13" s="20" t="str">
        <f>IF($A13="","",IF(Jury!M20="","",Jury!M20))</f>
        <v/>
      </c>
      <c r="O13" s="20" t="str">
        <f>IF($A13="","",IF(Jury!N20="","",Jury!N20))</f>
        <v/>
      </c>
      <c r="P13" s="20" t="str">
        <f>IF($A13="","",IF(Jury!O20="","",Jury!O20))</f>
        <v/>
      </c>
      <c r="Q13" s="20" t="str">
        <f>IF($A13="","",IF(Jury!P20="","",Jury!P20))</f>
        <v/>
      </c>
      <c r="R13" s="20" t="str">
        <f>IF($A13="","",IF(Jury!Q20="","",Jury!Q20))</f>
        <v/>
      </c>
      <c r="S13" s="20" t="str">
        <f>IF($A13="","",IF(Jury!R20="","",Jury!R20))</f>
        <v/>
      </c>
      <c r="T13" s="20" t="str">
        <f>IF($A13="","",IF(Jury!S20="","",Jury!S20))</f>
        <v/>
      </c>
      <c r="U13" s="20" t="str">
        <f>IF($A13="","",IF(Jury!T20="","",Jury!T20))</f>
        <v/>
      </c>
      <c r="V13" s="20" t="str">
        <f>IF($A13="","",IF(Jury!U20="","",Jury!U20))</f>
        <v/>
      </c>
      <c r="W13" s="20" t="str">
        <f>IF($A13="","",IF(Jury!X20="","",Jury!X20))</f>
        <v/>
      </c>
      <c r="X13" s="20" t="str">
        <f>IF($A13="","",IF(Jury!Y20="","",Jury!Y20))</f>
        <v/>
      </c>
      <c r="Y13" s="20" t="str">
        <f>IF($A13="","",IF(Jury!Z20="","",Jury!Z20))</f>
        <v/>
      </c>
      <c r="Z13" s="20" t="str">
        <f>IF($A13="","",IF(Jury!AA20="","",Jury!AA20))</f>
        <v/>
      </c>
      <c r="AA13" s="20" t="str">
        <f>IF($A13="","",IF(Jury!AB20="","",Jury!AB20))</f>
        <v/>
      </c>
      <c r="AB13" s="20" t="str">
        <f>IF($A13="","",IF(Jury!AC20="","",Jury!AC20))</f>
        <v/>
      </c>
    </row>
    <row r="14" spans="1:28" x14ac:dyDescent="0.25">
      <c r="A14" s="177" t="str">
        <f>IF(Jury!B21="","",Jury!A21)</f>
        <v/>
      </c>
      <c r="B14" s="20" t="str">
        <f>IF($A14="","",IF(Jury!B21="","",Jury!B21))</f>
        <v/>
      </c>
      <c r="C14" s="20" t="str">
        <f>IF($A14="","",IF(Jury!C21="","",Jury!C21))</f>
        <v/>
      </c>
      <c r="D14" s="20" t="str">
        <f>IF($A14="","",IF(Jury!D21="","",Jury!D21))</f>
        <v/>
      </c>
      <c r="E14" s="172" t="str">
        <f>IF(B14="","",'allg. Daten'!$C$6)</f>
        <v/>
      </c>
      <c r="F14" s="20" t="str">
        <f>IF($A14="","",IF(Jury!E21="","",Jury!E21))</f>
        <v/>
      </c>
      <c r="G14" s="20" t="str">
        <f>IF($A14="","",IF(Jury!F21="","",Jury!F21))</f>
        <v/>
      </c>
      <c r="H14" s="20" t="str">
        <f>IF($A14="","",IF(Jury!G21="","",Jury!G21))</f>
        <v/>
      </c>
      <c r="I14" s="20" t="str">
        <f>IF($A14="","",IF(Jury!H21="","",Jury!H21))</f>
        <v/>
      </c>
      <c r="J14" s="20" t="str">
        <f>IF($A14="","",IF(Jury!I21="","",Jury!I21))</f>
        <v/>
      </c>
      <c r="K14" s="20" t="str">
        <f>IF($A14="","",IF(Jury!J21="","",Jury!J21))</f>
        <v/>
      </c>
      <c r="L14" s="20" t="str">
        <f>IF($A14="","",IF(Jury!K21="","",Jury!K21))</f>
        <v/>
      </c>
      <c r="M14" s="20" t="str">
        <f>IF($A14="","",IF(Jury!L21="","",Jury!L21))</f>
        <v/>
      </c>
      <c r="N14" s="20" t="str">
        <f>IF($A14="","",IF(Jury!M21="","",Jury!M21))</f>
        <v/>
      </c>
      <c r="O14" s="20" t="str">
        <f>IF($A14="","",IF(Jury!N21="","",Jury!N21))</f>
        <v/>
      </c>
      <c r="P14" s="20" t="str">
        <f>IF($A14="","",IF(Jury!O21="","",Jury!O21))</f>
        <v/>
      </c>
      <c r="Q14" s="20" t="str">
        <f>IF($A14="","",IF(Jury!P21="","",Jury!P21))</f>
        <v/>
      </c>
      <c r="R14" s="20" t="str">
        <f>IF($A14="","",IF(Jury!Q21="","",Jury!Q21))</f>
        <v/>
      </c>
      <c r="S14" s="20" t="str">
        <f>IF($A14="","",IF(Jury!R21="","",Jury!R21))</f>
        <v/>
      </c>
      <c r="T14" s="20" t="str">
        <f>IF($A14="","",IF(Jury!S21="","",Jury!S21))</f>
        <v/>
      </c>
      <c r="U14" s="20" t="str">
        <f>IF($A14="","",IF(Jury!T21="","",Jury!T21))</f>
        <v/>
      </c>
      <c r="V14" s="20" t="str">
        <f>IF($A14="","",IF(Jury!U21="","",Jury!U21))</f>
        <v/>
      </c>
      <c r="W14" s="20" t="str">
        <f>IF($A14="","",IF(Jury!X21="","",Jury!X21))</f>
        <v/>
      </c>
      <c r="X14" s="20" t="str">
        <f>IF($A14="","",IF(Jury!Y21="","",Jury!Y21))</f>
        <v/>
      </c>
      <c r="Y14" s="20" t="str">
        <f>IF($A14="","",IF(Jury!Z21="","",Jury!Z21))</f>
        <v/>
      </c>
      <c r="Z14" s="20" t="str">
        <f>IF($A14="","",IF(Jury!AA21="","",Jury!AA21))</f>
        <v/>
      </c>
      <c r="AA14" s="20" t="str">
        <f>IF($A14="","",IF(Jury!AB21="","",Jury!AB21))</f>
        <v/>
      </c>
      <c r="AB14" s="20" t="str">
        <f>IF($A14="","",IF(Jury!AC21="","",Jury!AC21))</f>
        <v/>
      </c>
    </row>
    <row r="15" spans="1:28" x14ac:dyDescent="0.25">
      <c r="A15" s="177" t="str">
        <f>IF(Jury!B22="","",Jury!A22)</f>
        <v/>
      </c>
      <c r="B15" s="20" t="str">
        <f>IF($A15="","",IF(Jury!B22="","",Jury!B22))</f>
        <v/>
      </c>
      <c r="C15" s="20" t="str">
        <f>IF($A15="","",IF(Jury!C22="","",Jury!C22))</f>
        <v/>
      </c>
      <c r="D15" s="20" t="str">
        <f>IF($A15="","",IF(Jury!D22="","",Jury!D22))</f>
        <v/>
      </c>
      <c r="E15" s="172" t="str">
        <f>IF(B15="","",'allg. Daten'!$C$6)</f>
        <v/>
      </c>
      <c r="F15" s="20" t="str">
        <f>IF($A15="","",IF(Jury!E22="","",Jury!E22))</f>
        <v/>
      </c>
      <c r="G15" s="20" t="str">
        <f>IF($A15="","",IF(Jury!F22="","",Jury!F22))</f>
        <v/>
      </c>
      <c r="H15" s="20" t="str">
        <f>IF($A15="","",IF(Jury!G22="","",Jury!G22))</f>
        <v/>
      </c>
      <c r="I15" s="20" t="str">
        <f>IF($A15="","",IF(Jury!H22="","",Jury!H22))</f>
        <v/>
      </c>
      <c r="J15" s="20" t="str">
        <f>IF($A15="","",IF(Jury!I22="","",Jury!I22))</f>
        <v/>
      </c>
      <c r="K15" s="20" t="str">
        <f>IF($A15="","",IF(Jury!J22="","",Jury!J22))</f>
        <v/>
      </c>
      <c r="L15" s="20" t="str">
        <f>IF($A15="","",IF(Jury!K22="","",Jury!K22))</f>
        <v/>
      </c>
      <c r="M15" s="20" t="str">
        <f>IF($A15="","",IF(Jury!L22="","",Jury!L22))</f>
        <v/>
      </c>
      <c r="N15" s="20" t="str">
        <f>IF($A15="","",IF(Jury!M22="","",Jury!M22))</f>
        <v/>
      </c>
      <c r="O15" s="20" t="str">
        <f>IF($A15="","",IF(Jury!N22="","",Jury!N22))</f>
        <v/>
      </c>
      <c r="P15" s="20" t="str">
        <f>IF($A15="","",IF(Jury!O22="","",Jury!O22))</f>
        <v/>
      </c>
      <c r="Q15" s="20" t="str">
        <f>IF($A15="","",IF(Jury!P22="","",Jury!P22))</f>
        <v/>
      </c>
      <c r="R15" s="20" t="str">
        <f>IF($A15="","",IF(Jury!Q22="","",Jury!Q22))</f>
        <v/>
      </c>
      <c r="S15" s="20" t="str">
        <f>IF($A15="","",IF(Jury!R22="","",Jury!R22))</f>
        <v/>
      </c>
      <c r="T15" s="20" t="str">
        <f>IF($A15="","",IF(Jury!S22="","",Jury!S22))</f>
        <v/>
      </c>
      <c r="U15" s="20" t="str">
        <f>IF($A15="","",IF(Jury!T22="","",Jury!T22))</f>
        <v/>
      </c>
      <c r="V15" s="20" t="str">
        <f>IF($A15="","",IF(Jury!U22="","",Jury!U22))</f>
        <v/>
      </c>
      <c r="W15" s="20" t="str">
        <f>IF($A15="","",IF(Jury!X22="","",Jury!X22))</f>
        <v/>
      </c>
      <c r="X15" s="20" t="str">
        <f>IF($A15="","",IF(Jury!Y22="","",Jury!Y22))</f>
        <v/>
      </c>
      <c r="Y15" s="20" t="str">
        <f>IF($A15="","",IF(Jury!Z22="","",Jury!Z22))</f>
        <v/>
      </c>
      <c r="Z15" s="20" t="str">
        <f>IF($A15="","",IF(Jury!AA22="","",Jury!AA22))</f>
        <v/>
      </c>
      <c r="AA15" s="20" t="str">
        <f>IF($A15="","",IF(Jury!AB22="","",Jury!AB22))</f>
        <v/>
      </c>
      <c r="AB15" s="20" t="str">
        <f>IF($A15="","",IF(Jury!AC22="","",Jury!AC22))</f>
        <v/>
      </c>
    </row>
    <row r="16" spans="1:28" x14ac:dyDescent="0.25">
      <c r="A16" s="177" t="str">
        <f>IF(Jury!B23="","",Jury!A23)</f>
        <v/>
      </c>
      <c r="B16" s="20" t="str">
        <f>IF($A16="","",IF(Jury!B23="","",Jury!B23))</f>
        <v/>
      </c>
      <c r="C16" s="20" t="str">
        <f>IF($A16="","",IF(Jury!C23="","",Jury!C23))</f>
        <v/>
      </c>
      <c r="D16" s="20" t="str">
        <f>IF($A16="","",IF(Jury!D23="","",Jury!D23))</f>
        <v/>
      </c>
      <c r="E16" s="172" t="str">
        <f>IF(B16="","",'allg. Daten'!$C$6)</f>
        <v/>
      </c>
      <c r="F16" s="20" t="str">
        <f>IF($A16="","",IF(Jury!E23="","",Jury!E23))</f>
        <v/>
      </c>
      <c r="G16" s="20" t="str">
        <f>IF($A16="","",IF(Jury!F23="","",Jury!F23))</f>
        <v/>
      </c>
      <c r="H16" s="20" t="str">
        <f>IF($A16="","",IF(Jury!G23="","",Jury!G23))</f>
        <v/>
      </c>
      <c r="I16" s="20" t="str">
        <f>IF($A16="","",IF(Jury!H23="","",Jury!H23))</f>
        <v/>
      </c>
      <c r="J16" s="20" t="str">
        <f>IF($A16="","",IF(Jury!I23="","",Jury!I23))</f>
        <v/>
      </c>
      <c r="K16" s="20" t="str">
        <f>IF($A16="","",IF(Jury!J23="","",Jury!J23))</f>
        <v/>
      </c>
      <c r="L16" s="20" t="str">
        <f>IF($A16="","",IF(Jury!K23="","",Jury!K23))</f>
        <v/>
      </c>
      <c r="M16" s="20" t="str">
        <f>IF($A16="","",IF(Jury!L23="","",Jury!L23))</f>
        <v/>
      </c>
      <c r="N16" s="20" t="str">
        <f>IF($A16="","",IF(Jury!M23="","",Jury!M23))</f>
        <v/>
      </c>
      <c r="O16" s="20" t="str">
        <f>IF($A16="","",IF(Jury!N23="","",Jury!N23))</f>
        <v/>
      </c>
      <c r="P16" s="20" t="str">
        <f>IF($A16="","",IF(Jury!O23="","",Jury!O23))</f>
        <v/>
      </c>
      <c r="Q16" s="20" t="str">
        <f>IF($A16="","",IF(Jury!P23="","",Jury!P23))</f>
        <v/>
      </c>
      <c r="R16" s="20" t="str">
        <f>IF($A16="","",IF(Jury!Q23="","",Jury!Q23))</f>
        <v/>
      </c>
      <c r="S16" s="20" t="str">
        <f>IF($A16="","",IF(Jury!R23="","",Jury!R23))</f>
        <v/>
      </c>
      <c r="T16" s="20" t="str">
        <f>IF($A16="","",IF(Jury!S23="","",Jury!S23))</f>
        <v/>
      </c>
      <c r="U16" s="20" t="str">
        <f>IF($A16="","",IF(Jury!T23="","",Jury!T23))</f>
        <v/>
      </c>
      <c r="V16" s="20" t="str">
        <f>IF($A16="","",IF(Jury!U23="","",Jury!U23))</f>
        <v/>
      </c>
      <c r="W16" s="20" t="str">
        <f>IF($A16="","",IF(Jury!X23="","",Jury!X23))</f>
        <v/>
      </c>
      <c r="X16" s="20" t="str">
        <f>IF($A16="","",IF(Jury!Y23="","",Jury!Y23))</f>
        <v/>
      </c>
      <c r="Y16" s="20" t="str">
        <f>IF($A16="","",IF(Jury!Z23="","",Jury!Z23))</f>
        <v/>
      </c>
      <c r="Z16" s="20" t="str">
        <f>IF($A16="","",IF(Jury!AA23="","",Jury!AA23))</f>
        <v/>
      </c>
      <c r="AA16" s="20" t="str">
        <f>IF($A16="","",IF(Jury!AB23="","",Jury!AB23))</f>
        <v/>
      </c>
      <c r="AB16" s="20" t="str">
        <f>IF($A16="","",IF(Jury!AC23="","",Jury!AC23))</f>
        <v/>
      </c>
    </row>
    <row r="17" spans="1:28" x14ac:dyDescent="0.25">
      <c r="A17" s="177" t="str">
        <f>IF(Jury!B24="","",Jury!A24)</f>
        <v/>
      </c>
      <c r="B17" s="20" t="str">
        <f>IF($A17="","",IF(Jury!B24="","",Jury!B24))</f>
        <v/>
      </c>
      <c r="C17" s="20" t="str">
        <f>IF($A17="","",IF(Jury!C24="","",Jury!C24))</f>
        <v/>
      </c>
      <c r="D17" s="20" t="str">
        <f>IF($A17="","",IF(Jury!D24="","",Jury!D24))</f>
        <v/>
      </c>
      <c r="E17" s="172" t="str">
        <f>IF(B17="","",'allg. Daten'!$C$6)</f>
        <v/>
      </c>
      <c r="F17" s="20" t="str">
        <f>IF($A17="","",IF(Jury!E24="","",Jury!E24))</f>
        <v/>
      </c>
      <c r="G17" s="20" t="str">
        <f>IF($A17="","",IF(Jury!F24="","",Jury!F24))</f>
        <v/>
      </c>
      <c r="H17" s="20" t="str">
        <f>IF($A17="","",IF(Jury!G24="","",Jury!G24))</f>
        <v/>
      </c>
      <c r="I17" s="20" t="str">
        <f>IF($A17="","",IF(Jury!H24="","",Jury!H24))</f>
        <v/>
      </c>
      <c r="J17" s="20" t="str">
        <f>IF($A17="","",IF(Jury!I24="","",Jury!I24))</f>
        <v/>
      </c>
      <c r="K17" s="20" t="str">
        <f>IF($A17="","",IF(Jury!J24="","",Jury!J24))</f>
        <v/>
      </c>
      <c r="L17" s="20" t="str">
        <f>IF($A17="","",IF(Jury!K24="","",Jury!K24))</f>
        <v/>
      </c>
      <c r="M17" s="20" t="str">
        <f>IF($A17="","",IF(Jury!L24="","",Jury!L24))</f>
        <v/>
      </c>
      <c r="N17" s="20" t="str">
        <f>IF($A17="","",IF(Jury!M24="","",Jury!M24))</f>
        <v/>
      </c>
      <c r="O17" s="20" t="str">
        <f>IF($A17="","",IF(Jury!N24="","",Jury!N24))</f>
        <v/>
      </c>
      <c r="P17" s="20" t="str">
        <f>IF($A17="","",IF(Jury!O24="","",Jury!O24))</f>
        <v/>
      </c>
      <c r="Q17" s="20" t="str">
        <f>IF($A17="","",IF(Jury!P24="","",Jury!P24))</f>
        <v/>
      </c>
      <c r="R17" s="20" t="str">
        <f>IF($A17="","",IF(Jury!Q24="","",Jury!Q24))</f>
        <v/>
      </c>
      <c r="S17" s="20" t="str">
        <f>IF($A17="","",IF(Jury!R24="","",Jury!R24))</f>
        <v/>
      </c>
      <c r="T17" s="20" t="str">
        <f>IF($A17="","",IF(Jury!S24="","",Jury!S24))</f>
        <v/>
      </c>
      <c r="U17" s="20" t="str">
        <f>IF($A17="","",IF(Jury!T24="","",Jury!T24))</f>
        <v/>
      </c>
      <c r="V17" s="20" t="str">
        <f>IF($A17="","",IF(Jury!U24="","",Jury!U24))</f>
        <v/>
      </c>
      <c r="W17" s="20" t="str">
        <f>IF($A17="","",IF(Jury!X24="","",Jury!X24))</f>
        <v/>
      </c>
      <c r="X17" s="20" t="str">
        <f>IF($A17="","",IF(Jury!Y24="","",Jury!Y24))</f>
        <v/>
      </c>
      <c r="Y17" s="20" t="str">
        <f>IF($A17="","",IF(Jury!Z24="","",Jury!Z24))</f>
        <v/>
      </c>
      <c r="Z17" s="20" t="str">
        <f>IF($A17="","",IF(Jury!AA24="","",Jury!AA24))</f>
        <v/>
      </c>
      <c r="AA17" s="20" t="str">
        <f>IF($A17="","",IF(Jury!AB24="","",Jury!AB24))</f>
        <v/>
      </c>
      <c r="AB17" s="20" t="str">
        <f>IF($A17="","",IF(Jury!AC24="","",Jury!AC24))</f>
        <v/>
      </c>
    </row>
    <row r="18" spans="1:28" x14ac:dyDescent="0.25">
      <c r="A18" s="177" t="str">
        <f>IF(Jury!B25="","",Jury!A25)</f>
        <v/>
      </c>
      <c r="B18" s="20" t="str">
        <f>IF($A18="","",IF(Jury!B25="","",Jury!B25))</f>
        <v/>
      </c>
      <c r="C18" s="20" t="str">
        <f>IF($A18="","",IF(Jury!C25="","",Jury!C25))</f>
        <v/>
      </c>
      <c r="D18" s="20" t="str">
        <f>IF($A18="","",IF(Jury!D25="","",Jury!D25))</f>
        <v/>
      </c>
      <c r="E18" s="172" t="str">
        <f>IF(B18="","",'allg. Daten'!$C$6)</f>
        <v/>
      </c>
      <c r="F18" s="20" t="str">
        <f>IF($A18="","",IF(Jury!E25="","",Jury!E25))</f>
        <v/>
      </c>
      <c r="G18" s="20" t="str">
        <f>IF($A18="","",IF(Jury!F25="","",Jury!F25))</f>
        <v/>
      </c>
      <c r="H18" s="20" t="str">
        <f>IF($A18="","",IF(Jury!G25="","",Jury!G25))</f>
        <v/>
      </c>
      <c r="I18" s="20" t="str">
        <f>IF($A18="","",IF(Jury!H25="","",Jury!H25))</f>
        <v/>
      </c>
      <c r="J18" s="20" t="str">
        <f>IF($A18="","",IF(Jury!I25="","",Jury!I25))</f>
        <v/>
      </c>
      <c r="K18" s="20" t="str">
        <f>IF($A18="","",IF(Jury!J25="","",Jury!J25))</f>
        <v/>
      </c>
      <c r="L18" s="20" t="str">
        <f>IF($A18="","",IF(Jury!K25="","",Jury!K25))</f>
        <v/>
      </c>
      <c r="M18" s="20" t="str">
        <f>IF($A18="","",IF(Jury!L25="","",Jury!L25))</f>
        <v/>
      </c>
      <c r="N18" s="20" t="str">
        <f>IF($A18="","",IF(Jury!M25="","",Jury!M25))</f>
        <v/>
      </c>
      <c r="O18" s="20" t="str">
        <f>IF($A18="","",IF(Jury!N25="","",Jury!N25))</f>
        <v/>
      </c>
      <c r="P18" s="20" t="str">
        <f>IF($A18="","",IF(Jury!O25="","",Jury!O25))</f>
        <v/>
      </c>
      <c r="Q18" s="20" t="str">
        <f>IF($A18="","",IF(Jury!P25="","",Jury!P25))</f>
        <v/>
      </c>
      <c r="R18" s="20" t="str">
        <f>IF($A18="","",IF(Jury!Q25="","",Jury!Q25))</f>
        <v/>
      </c>
      <c r="S18" s="20" t="str">
        <f>IF($A18="","",IF(Jury!R25="","",Jury!R25))</f>
        <v/>
      </c>
      <c r="T18" s="20" t="str">
        <f>IF($A18="","",IF(Jury!S25="","",Jury!S25))</f>
        <v/>
      </c>
      <c r="U18" s="20" t="str">
        <f>IF($A18="","",IF(Jury!T25="","",Jury!T25))</f>
        <v/>
      </c>
      <c r="V18" s="20" t="str">
        <f>IF($A18="","",IF(Jury!U25="","",Jury!U25))</f>
        <v/>
      </c>
      <c r="W18" s="20" t="str">
        <f>IF($A18="","",IF(Jury!X25="","",Jury!X25))</f>
        <v/>
      </c>
      <c r="X18" s="20" t="str">
        <f>IF($A18="","",IF(Jury!Y25="","",Jury!Y25))</f>
        <v/>
      </c>
      <c r="Y18" s="20" t="str">
        <f>IF($A18="","",IF(Jury!Z25="","",Jury!Z25))</f>
        <v/>
      </c>
      <c r="Z18" s="20" t="str">
        <f>IF($A18="","",IF(Jury!AA25="","",Jury!AA25))</f>
        <v/>
      </c>
      <c r="AA18" s="20" t="str">
        <f>IF($A18="","",IF(Jury!AB25="","",Jury!AB25))</f>
        <v/>
      </c>
      <c r="AB18" s="20" t="str">
        <f>IF($A18="","",IF(Jury!AC25="","",Jury!AC25))</f>
        <v/>
      </c>
    </row>
    <row r="19" spans="1:28" x14ac:dyDescent="0.25">
      <c r="A19" s="177" t="str">
        <f>IF(Jury!B26="","",Jury!A26)</f>
        <v/>
      </c>
      <c r="B19" s="20" t="str">
        <f>IF($A19="","",IF(Jury!B26="","",Jury!B26))</f>
        <v/>
      </c>
      <c r="C19" s="20" t="str">
        <f>IF($A19="","",IF(Jury!C26="","",Jury!C26))</f>
        <v/>
      </c>
      <c r="D19" s="20" t="str">
        <f>IF($A19="","",IF(Jury!D26="","",Jury!D26))</f>
        <v/>
      </c>
      <c r="E19" s="172" t="str">
        <f>IF(B19="","",'allg. Daten'!$C$6)</f>
        <v/>
      </c>
      <c r="F19" s="20" t="str">
        <f>IF($A19="","",IF(Jury!E26="","",Jury!E26))</f>
        <v/>
      </c>
      <c r="G19" s="20" t="str">
        <f>IF($A19="","",IF(Jury!F26="","",Jury!F26))</f>
        <v/>
      </c>
      <c r="H19" s="20" t="str">
        <f>IF($A19="","",IF(Jury!G26="","",Jury!G26))</f>
        <v/>
      </c>
      <c r="I19" s="20" t="str">
        <f>IF($A19="","",IF(Jury!H26="","",Jury!H26))</f>
        <v/>
      </c>
      <c r="J19" s="20" t="str">
        <f>IF($A19="","",IF(Jury!I26="","",Jury!I26))</f>
        <v/>
      </c>
      <c r="K19" s="20" t="str">
        <f>IF($A19="","",IF(Jury!J26="","",Jury!J26))</f>
        <v/>
      </c>
      <c r="L19" s="20" t="str">
        <f>IF($A19="","",IF(Jury!K26="","",Jury!K26))</f>
        <v/>
      </c>
      <c r="M19" s="20" t="str">
        <f>IF($A19="","",IF(Jury!L26="","",Jury!L26))</f>
        <v/>
      </c>
      <c r="N19" s="20" t="str">
        <f>IF($A19="","",IF(Jury!M26="","",Jury!M26))</f>
        <v/>
      </c>
      <c r="O19" s="20" t="str">
        <f>IF($A19="","",IF(Jury!N26="","",Jury!N26))</f>
        <v/>
      </c>
      <c r="P19" s="20" t="str">
        <f>IF($A19="","",IF(Jury!O26="","",Jury!O26))</f>
        <v/>
      </c>
      <c r="Q19" s="20" t="str">
        <f>IF($A19="","",IF(Jury!P26="","",Jury!P26))</f>
        <v/>
      </c>
      <c r="R19" s="20" t="str">
        <f>IF($A19="","",IF(Jury!Q26="","",Jury!Q26))</f>
        <v/>
      </c>
      <c r="S19" s="20" t="str">
        <f>IF($A19="","",IF(Jury!R26="","",Jury!R26))</f>
        <v/>
      </c>
      <c r="T19" s="20" t="str">
        <f>IF($A19="","",IF(Jury!S26="","",Jury!S26))</f>
        <v/>
      </c>
      <c r="U19" s="20" t="str">
        <f>IF($A19="","",IF(Jury!T26="","",Jury!T26))</f>
        <v/>
      </c>
      <c r="V19" s="20" t="str">
        <f>IF($A19="","",IF(Jury!U26="","",Jury!U26))</f>
        <v/>
      </c>
      <c r="W19" s="20" t="str">
        <f>IF($A19="","",IF(Jury!X26="","",Jury!X26))</f>
        <v/>
      </c>
      <c r="X19" s="20" t="str">
        <f>IF($A19="","",IF(Jury!Y26="","",Jury!Y26))</f>
        <v/>
      </c>
      <c r="Y19" s="20" t="str">
        <f>IF($A19="","",IF(Jury!Z26="","",Jury!Z26))</f>
        <v/>
      </c>
      <c r="Z19" s="20" t="str">
        <f>IF($A19="","",IF(Jury!AA26="","",Jury!AA26))</f>
        <v/>
      </c>
      <c r="AA19" s="20" t="str">
        <f>IF($A19="","",IF(Jury!AB26="","",Jury!AB26))</f>
        <v/>
      </c>
      <c r="AB19" s="20" t="str">
        <f>IF($A19="","",IF(Jury!AC26="","",Jury!AC26))</f>
        <v/>
      </c>
    </row>
    <row r="20" spans="1:28" x14ac:dyDescent="0.25">
      <c r="A20" s="177" t="str">
        <f>IF(Jury!B27="","",Jury!A27)</f>
        <v/>
      </c>
      <c r="B20" s="20" t="str">
        <f>IF($A20="","",IF(Jury!B27="","",Jury!B27))</f>
        <v/>
      </c>
      <c r="C20" s="20" t="str">
        <f>IF($A20="","",IF(Jury!C27="","",Jury!C27))</f>
        <v/>
      </c>
      <c r="D20" s="20" t="str">
        <f>IF($A20="","",IF(Jury!D27="","",Jury!D27))</f>
        <v/>
      </c>
      <c r="E20" s="172" t="str">
        <f>IF(B20="","",'allg. Daten'!$C$6)</f>
        <v/>
      </c>
      <c r="F20" s="20" t="str">
        <f>IF($A20="","",IF(Jury!E27="","",Jury!E27))</f>
        <v/>
      </c>
      <c r="G20" s="20" t="str">
        <f>IF($A20="","",IF(Jury!F27="","",Jury!F27))</f>
        <v/>
      </c>
      <c r="H20" s="20" t="str">
        <f>IF($A20="","",IF(Jury!G27="","",Jury!G27))</f>
        <v/>
      </c>
      <c r="I20" s="20" t="str">
        <f>IF($A20="","",IF(Jury!H27="","",Jury!H27))</f>
        <v/>
      </c>
      <c r="J20" s="20" t="str">
        <f>IF($A20="","",IF(Jury!I27="","",Jury!I27))</f>
        <v/>
      </c>
      <c r="K20" s="20" t="str">
        <f>IF($A20="","",IF(Jury!J27="","",Jury!J27))</f>
        <v/>
      </c>
      <c r="L20" s="20" t="str">
        <f>IF($A20="","",IF(Jury!K27="","",Jury!K27))</f>
        <v/>
      </c>
      <c r="M20" s="20" t="str">
        <f>IF($A20="","",IF(Jury!L27="","",Jury!L27))</f>
        <v/>
      </c>
      <c r="N20" s="20" t="str">
        <f>IF($A20="","",IF(Jury!M27="","",Jury!M27))</f>
        <v/>
      </c>
      <c r="O20" s="20" t="str">
        <f>IF($A20="","",IF(Jury!N27="","",Jury!N27))</f>
        <v/>
      </c>
      <c r="P20" s="20" t="str">
        <f>IF($A20="","",IF(Jury!O27="","",Jury!O27))</f>
        <v/>
      </c>
      <c r="Q20" s="20" t="str">
        <f>IF($A20="","",IF(Jury!P27="","",Jury!P27))</f>
        <v/>
      </c>
      <c r="R20" s="20" t="str">
        <f>IF($A20="","",IF(Jury!Q27="","",Jury!Q27))</f>
        <v/>
      </c>
      <c r="S20" s="20" t="str">
        <f>IF($A20="","",IF(Jury!R27="","",Jury!R27))</f>
        <v/>
      </c>
      <c r="T20" s="20" t="str">
        <f>IF($A20="","",IF(Jury!S27="","",Jury!S27))</f>
        <v/>
      </c>
      <c r="U20" s="20" t="str">
        <f>IF($A20="","",IF(Jury!T27="","",Jury!T27))</f>
        <v/>
      </c>
      <c r="V20" s="20" t="str">
        <f>IF($A20="","",IF(Jury!U27="","",Jury!U27))</f>
        <v/>
      </c>
      <c r="W20" s="20" t="str">
        <f>IF($A20="","",IF(Jury!X27="","",Jury!X27))</f>
        <v/>
      </c>
      <c r="X20" s="20" t="str">
        <f>IF($A20="","",IF(Jury!Y27="","",Jury!Y27))</f>
        <v/>
      </c>
      <c r="Y20" s="20" t="str">
        <f>IF($A20="","",IF(Jury!Z27="","",Jury!Z27))</f>
        <v/>
      </c>
      <c r="Z20" s="20" t="str">
        <f>IF($A20="","",IF(Jury!AA27="","",Jury!AA27))</f>
        <v/>
      </c>
      <c r="AA20" s="20" t="str">
        <f>IF($A20="","",IF(Jury!AB27="","",Jury!AB27))</f>
        <v/>
      </c>
      <c r="AB20" s="20" t="str">
        <f>IF($A20="","",IF(Jury!AC27="","",Jury!AC27))</f>
        <v/>
      </c>
    </row>
    <row r="21" spans="1:28" x14ac:dyDescent="0.25">
      <c r="A21" s="177" t="str">
        <f>IF(Jury!B28="","",Jury!A28)</f>
        <v/>
      </c>
      <c r="B21" s="20" t="str">
        <f>IF($A21="","",IF(Jury!B28="","",Jury!B28))</f>
        <v/>
      </c>
      <c r="C21" s="20" t="str">
        <f>IF($A21="","",IF(Jury!C28="","",Jury!C28))</f>
        <v/>
      </c>
      <c r="D21" s="20" t="str">
        <f>IF($A21="","",IF(Jury!D28="","",Jury!D28))</f>
        <v/>
      </c>
      <c r="E21" s="172" t="str">
        <f>IF(B21="","",'allg. Daten'!$C$6)</f>
        <v/>
      </c>
      <c r="F21" s="20" t="str">
        <f>IF($A21="","",IF(Jury!E28="","",Jury!E28))</f>
        <v/>
      </c>
      <c r="G21" s="20" t="str">
        <f>IF($A21="","",IF(Jury!F28="","",Jury!F28))</f>
        <v/>
      </c>
      <c r="H21" s="20" t="str">
        <f>IF($A21="","",IF(Jury!G28="","",Jury!G28))</f>
        <v/>
      </c>
      <c r="I21" s="20" t="str">
        <f>IF($A21="","",IF(Jury!H28="","",Jury!H28))</f>
        <v/>
      </c>
      <c r="J21" s="20" t="str">
        <f>IF($A21="","",IF(Jury!I28="","",Jury!I28))</f>
        <v/>
      </c>
      <c r="K21" s="20" t="str">
        <f>IF($A21="","",IF(Jury!J28="","",Jury!J28))</f>
        <v/>
      </c>
      <c r="L21" s="20" t="str">
        <f>IF($A21="","",IF(Jury!K28="","",Jury!K28))</f>
        <v/>
      </c>
      <c r="M21" s="20" t="str">
        <f>IF($A21="","",IF(Jury!L28="","",Jury!L28))</f>
        <v/>
      </c>
      <c r="N21" s="20" t="str">
        <f>IF($A21="","",IF(Jury!M28="","",Jury!M28))</f>
        <v/>
      </c>
      <c r="O21" s="20" t="str">
        <f>IF($A21="","",IF(Jury!N28="","",Jury!N28))</f>
        <v/>
      </c>
      <c r="P21" s="20" t="str">
        <f>IF($A21="","",IF(Jury!O28="","",Jury!O28))</f>
        <v/>
      </c>
      <c r="Q21" s="20" t="str">
        <f>IF($A21="","",IF(Jury!P28="","",Jury!P28))</f>
        <v/>
      </c>
      <c r="R21" s="20" t="str">
        <f>IF($A21="","",IF(Jury!Q28="","",Jury!Q28))</f>
        <v/>
      </c>
      <c r="S21" s="20" t="str">
        <f>IF($A21="","",IF(Jury!R28="","",Jury!R28))</f>
        <v/>
      </c>
      <c r="T21" s="20" t="str">
        <f>IF($A21="","",IF(Jury!S28="","",Jury!S28))</f>
        <v/>
      </c>
      <c r="U21" s="20" t="str">
        <f>IF($A21="","",IF(Jury!T28="","",Jury!T28))</f>
        <v/>
      </c>
      <c r="V21" s="20" t="str">
        <f>IF($A21="","",IF(Jury!U28="","",Jury!U28))</f>
        <v/>
      </c>
      <c r="W21" s="20" t="str">
        <f>IF($A21="","",IF(Jury!X28="","",Jury!X28))</f>
        <v/>
      </c>
      <c r="X21" s="20" t="str">
        <f>IF($A21="","",IF(Jury!Y28="","",Jury!Y28))</f>
        <v/>
      </c>
      <c r="Y21" s="20" t="str">
        <f>IF($A21="","",IF(Jury!Z28="","",Jury!Z28))</f>
        <v/>
      </c>
      <c r="Z21" s="20" t="str">
        <f>IF($A21="","",IF(Jury!AA28="","",Jury!AA28))</f>
        <v/>
      </c>
      <c r="AA21" s="20" t="str">
        <f>IF($A21="","",IF(Jury!AB28="","",Jury!AB28))</f>
        <v/>
      </c>
      <c r="AB21" s="20" t="str">
        <f>IF($A21="","",IF(Jury!AC28="","",Jury!AC28))</f>
        <v/>
      </c>
    </row>
    <row r="22" spans="1:28" x14ac:dyDescent="0.25">
      <c r="A22" s="177" t="str">
        <f>IF(Jury!B29="","",Jury!A29)</f>
        <v/>
      </c>
      <c r="B22" s="20" t="str">
        <f>IF($A22="","",IF(Jury!B29="","",Jury!B29))</f>
        <v/>
      </c>
      <c r="C22" s="20" t="str">
        <f>IF($A22="","",IF(Jury!C29="","",Jury!C29))</f>
        <v/>
      </c>
      <c r="D22" s="20" t="str">
        <f>IF($A22="","",IF(Jury!D29="","",Jury!D29))</f>
        <v/>
      </c>
      <c r="E22" s="172" t="str">
        <f>IF(B22="","",'allg. Daten'!$C$6)</f>
        <v/>
      </c>
      <c r="F22" s="20" t="str">
        <f>IF($A22="","",IF(Jury!E29="","",Jury!E29))</f>
        <v/>
      </c>
      <c r="G22" s="20" t="str">
        <f>IF($A22="","",IF(Jury!F29="","",Jury!F29))</f>
        <v/>
      </c>
      <c r="H22" s="20" t="str">
        <f>IF($A22="","",IF(Jury!G29="","",Jury!G29))</f>
        <v/>
      </c>
      <c r="I22" s="20" t="str">
        <f>IF($A22="","",IF(Jury!H29="","",Jury!H29))</f>
        <v/>
      </c>
      <c r="J22" s="20" t="str">
        <f>IF($A22="","",IF(Jury!I29="","",Jury!I29))</f>
        <v/>
      </c>
      <c r="K22" s="20" t="str">
        <f>IF($A22="","",IF(Jury!J29="","",Jury!J29))</f>
        <v/>
      </c>
      <c r="L22" s="20" t="str">
        <f>IF($A22="","",IF(Jury!K29="","",Jury!K29))</f>
        <v/>
      </c>
      <c r="M22" s="20" t="str">
        <f>IF($A22="","",IF(Jury!L29="","",Jury!L29))</f>
        <v/>
      </c>
      <c r="N22" s="20" t="str">
        <f>IF($A22="","",IF(Jury!M29="","",Jury!M29))</f>
        <v/>
      </c>
      <c r="O22" s="20" t="str">
        <f>IF($A22="","",IF(Jury!N29="","",Jury!N29))</f>
        <v/>
      </c>
      <c r="P22" s="20" t="str">
        <f>IF($A22="","",IF(Jury!O29="","",Jury!O29))</f>
        <v/>
      </c>
      <c r="Q22" s="20" t="str">
        <f>IF($A22="","",IF(Jury!P29="","",Jury!P29))</f>
        <v/>
      </c>
      <c r="R22" s="20" t="str">
        <f>IF($A22="","",IF(Jury!Q29="","",Jury!Q29))</f>
        <v/>
      </c>
      <c r="S22" s="20" t="str">
        <f>IF($A22="","",IF(Jury!R29="","",Jury!R29))</f>
        <v/>
      </c>
      <c r="T22" s="20" t="str">
        <f>IF($A22="","",IF(Jury!S29="","",Jury!S29))</f>
        <v/>
      </c>
      <c r="U22" s="20" t="str">
        <f>IF($A22="","",IF(Jury!T29="","",Jury!T29))</f>
        <v/>
      </c>
      <c r="V22" s="20" t="str">
        <f>IF($A22="","",IF(Jury!U29="","",Jury!U29))</f>
        <v/>
      </c>
      <c r="W22" s="20" t="str">
        <f>IF($A22="","",IF(Jury!X29="","",Jury!X29))</f>
        <v/>
      </c>
      <c r="X22" s="20" t="str">
        <f>IF($A22="","",IF(Jury!Y29="","",Jury!Y29))</f>
        <v/>
      </c>
      <c r="Y22" s="20" t="str">
        <f>IF($A22="","",IF(Jury!Z29="","",Jury!Z29))</f>
        <v/>
      </c>
      <c r="Z22" s="20" t="str">
        <f>IF($A22="","",IF(Jury!AA29="","",Jury!AA29))</f>
        <v/>
      </c>
      <c r="AA22" s="20" t="str">
        <f>IF($A22="","",IF(Jury!AB29="","",Jury!AB29))</f>
        <v/>
      </c>
      <c r="AB22" s="20" t="str">
        <f>IF($A22="","",IF(Jury!AC29="","",Jury!AC29))</f>
        <v/>
      </c>
    </row>
    <row r="23" spans="1:28" x14ac:dyDescent="0.25">
      <c r="A23" s="177" t="str">
        <f>IF(Jury!B30="","",Jury!A30)</f>
        <v/>
      </c>
      <c r="B23" s="20" t="str">
        <f>IF($A23="","",IF(Jury!B30="","",Jury!B30))</f>
        <v/>
      </c>
      <c r="C23" s="20" t="str">
        <f>IF($A23="","",IF(Jury!C30="","",Jury!C30))</f>
        <v/>
      </c>
      <c r="D23" s="20" t="str">
        <f>IF($A23="","",IF(Jury!D30="","",Jury!D30))</f>
        <v/>
      </c>
      <c r="E23" s="172" t="str">
        <f>IF(B23="","",'allg. Daten'!$C$6)</f>
        <v/>
      </c>
      <c r="F23" s="20" t="str">
        <f>IF($A23="","",IF(Jury!E30="","",Jury!E30))</f>
        <v/>
      </c>
      <c r="G23" s="20" t="str">
        <f>IF($A23="","",IF(Jury!F30="","",Jury!F30))</f>
        <v/>
      </c>
      <c r="H23" s="20" t="str">
        <f>IF($A23="","",IF(Jury!G30="","",Jury!G30))</f>
        <v/>
      </c>
      <c r="I23" s="20" t="str">
        <f>IF($A23="","",IF(Jury!H30="","",Jury!H30))</f>
        <v/>
      </c>
      <c r="J23" s="20" t="str">
        <f>IF($A23="","",IF(Jury!I30="","",Jury!I30))</f>
        <v/>
      </c>
      <c r="K23" s="20" t="str">
        <f>IF($A23="","",IF(Jury!J30="","",Jury!J30))</f>
        <v/>
      </c>
      <c r="L23" s="20" t="str">
        <f>IF($A23="","",IF(Jury!K30="","",Jury!K30))</f>
        <v/>
      </c>
      <c r="M23" s="20" t="str">
        <f>IF($A23="","",IF(Jury!L30="","",Jury!L30))</f>
        <v/>
      </c>
      <c r="N23" s="20" t="str">
        <f>IF($A23="","",IF(Jury!M30="","",Jury!M30))</f>
        <v/>
      </c>
      <c r="O23" s="20" t="str">
        <f>IF($A23="","",IF(Jury!N30="","",Jury!N30))</f>
        <v/>
      </c>
      <c r="P23" s="20" t="str">
        <f>IF($A23="","",IF(Jury!O30="","",Jury!O30))</f>
        <v/>
      </c>
      <c r="Q23" s="20" t="str">
        <f>IF($A23="","",IF(Jury!P30="","",Jury!P30))</f>
        <v/>
      </c>
      <c r="R23" s="20" t="str">
        <f>IF($A23="","",IF(Jury!Q30="","",Jury!Q30))</f>
        <v/>
      </c>
      <c r="S23" s="20" t="str">
        <f>IF($A23="","",IF(Jury!R30="","",Jury!R30))</f>
        <v/>
      </c>
      <c r="T23" s="20" t="str">
        <f>IF($A23="","",IF(Jury!S30="","",Jury!S30))</f>
        <v/>
      </c>
      <c r="U23" s="20" t="str">
        <f>IF($A23="","",IF(Jury!T30="","",Jury!T30))</f>
        <v/>
      </c>
      <c r="V23" s="20" t="str">
        <f>IF($A23="","",IF(Jury!U30="","",Jury!U30))</f>
        <v/>
      </c>
      <c r="W23" s="20" t="str">
        <f>IF($A23="","",IF(Jury!X30="","",Jury!X30))</f>
        <v/>
      </c>
      <c r="X23" s="20" t="str">
        <f>IF($A23="","",IF(Jury!Y30="","",Jury!Y30))</f>
        <v/>
      </c>
      <c r="Y23" s="20" t="str">
        <f>IF($A23="","",IF(Jury!Z30="","",Jury!Z30))</f>
        <v/>
      </c>
      <c r="Z23" s="20" t="str">
        <f>IF($A23="","",IF(Jury!AA30="","",Jury!AA30))</f>
        <v/>
      </c>
      <c r="AA23" s="20" t="str">
        <f>IF($A23="","",IF(Jury!AB30="","",Jury!AB30))</f>
        <v/>
      </c>
      <c r="AB23" s="20" t="str">
        <f>IF($A23="","",IF(Jury!AC30="","",Jury!AC30))</f>
        <v/>
      </c>
    </row>
    <row r="24" spans="1:28" x14ac:dyDescent="0.25">
      <c r="A24" s="177" t="str">
        <f>IF(Jury!B31="","",Jury!A31)</f>
        <v/>
      </c>
      <c r="B24" s="20" t="str">
        <f>IF($A24="","",IF(Jury!B31="","",Jury!B31))</f>
        <v/>
      </c>
      <c r="C24" s="20" t="str">
        <f>IF($A24="","",IF(Jury!C31="","",Jury!C31))</f>
        <v/>
      </c>
      <c r="D24" s="20" t="str">
        <f>IF($A24="","",IF(Jury!D31="","",Jury!D31))</f>
        <v/>
      </c>
      <c r="E24" s="172" t="str">
        <f>IF(B24="","",'allg. Daten'!$C$6)</f>
        <v/>
      </c>
      <c r="F24" s="20" t="str">
        <f>IF($A24="","",IF(Jury!E31="","",Jury!E31))</f>
        <v/>
      </c>
      <c r="G24" s="20" t="str">
        <f>IF($A24="","",IF(Jury!F31="","",Jury!F31))</f>
        <v/>
      </c>
      <c r="H24" s="20" t="str">
        <f>IF($A24="","",IF(Jury!G31="","",Jury!G31))</f>
        <v/>
      </c>
      <c r="I24" s="20" t="str">
        <f>IF($A24="","",IF(Jury!H31="","",Jury!H31))</f>
        <v/>
      </c>
      <c r="J24" s="20" t="str">
        <f>IF($A24="","",IF(Jury!I31="","",Jury!I31))</f>
        <v/>
      </c>
      <c r="K24" s="20" t="str">
        <f>IF($A24="","",IF(Jury!J31="","",Jury!J31))</f>
        <v/>
      </c>
      <c r="L24" s="20" t="str">
        <f>IF($A24="","",IF(Jury!K31="","",Jury!K31))</f>
        <v/>
      </c>
      <c r="M24" s="20" t="str">
        <f>IF($A24="","",IF(Jury!L31="","",Jury!L31))</f>
        <v/>
      </c>
      <c r="N24" s="20" t="str">
        <f>IF($A24="","",IF(Jury!M31="","",Jury!M31))</f>
        <v/>
      </c>
      <c r="O24" s="20" t="str">
        <f>IF($A24="","",IF(Jury!N31="","",Jury!N31))</f>
        <v/>
      </c>
      <c r="P24" s="20" t="str">
        <f>IF($A24="","",IF(Jury!O31="","",Jury!O31))</f>
        <v/>
      </c>
      <c r="Q24" s="20" t="str">
        <f>IF($A24="","",IF(Jury!P31="","",Jury!P31))</f>
        <v/>
      </c>
      <c r="R24" s="20" t="str">
        <f>IF($A24="","",IF(Jury!Q31="","",Jury!Q31))</f>
        <v/>
      </c>
      <c r="S24" s="20" t="str">
        <f>IF($A24="","",IF(Jury!R31="","",Jury!R31))</f>
        <v/>
      </c>
      <c r="T24" s="20" t="str">
        <f>IF($A24="","",IF(Jury!S31="","",Jury!S31))</f>
        <v/>
      </c>
      <c r="U24" s="20" t="str">
        <f>IF($A24="","",IF(Jury!T31="","",Jury!T31))</f>
        <v/>
      </c>
      <c r="V24" s="20" t="str">
        <f>IF($A24="","",IF(Jury!U31="","",Jury!U31))</f>
        <v/>
      </c>
      <c r="W24" s="20" t="str">
        <f>IF($A24="","",IF(Jury!X31="","",Jury!X31))</f>
        <v/>
      </c>
      <c r="X24" s="20" t="str">
        <f>IF($A24="","",IF(Jury!Y31="","",Jury!Y31))</f>
        <v/>
      </c>
      <c r="Y24" s="20" t="str">
        <f>IF($A24="","",IF(Jury!Z31="","",Jury!Z31))</f>
        <v/>
      </c>
      <c r="Z24" s="20" t="str">
        <f>IF($A24="","",IF(Jury!AA31="","",Jury!AA31))</f>
        <v/>
      </c>
      <c r="AA24" s="20" t="str">
        <f>IF($A24="","",IF(Jury!AB31="","",Jury!AB31))</f>
        <v/>
      </c>
      <c r="AB24" s="20" t="str">
        <f>IF($A24="","",IF(Jury!AC31="","",Jury!AC31))</f>
        <v/>
      </c>
    </row>
    <row r="25" spans="1:28" x14ac:dyDescent="0.25">
      <c r="A25" s="177" t="str">
        <f>IF(Jury!B32="","",Jury!A32)</f>
        <v/>
      </c>
      <c r="B25" s="20" t="str">
        <f>IF($A25="","",IF(Jury!B32="","",Jury!B32))</f>
        <v/>
      </c>
      <c r="C25" s="20" t="str">
        <f>IF($A25="","",IF(Jury!C32="","",Jury!C32))</f>
        <v/>
      </c>
      <c r="D25" s="20" t="str">
        <f>IF($A25="","",IF(Jury!D32="","",Jury!D32))</f>
        <v/>
      </c>
      <c r="E25" s="172" t="str">
        <f>IF(B25="","",'allg. Daten'!$C$6)</f>
        <v/>
      </c>
      <c r="F25" s="20" t="str">
        <f>IF($A25="","",IF(Jury!E32="","",Jury!E32))</f>
        <v/>
      </c>
      <c r="G25" s="20" t="str">
        <f>IF($A25="","",IF(Jury!F32="","",Jury!F32))</f>
        <v/>
      </c>
      <c r="H25" s="20" t="str">
        <f>IF($A25="","",IF(Jury!G32="","",Jury!G32))</f>
        <v/>
      </c>
      <c r="I25" s="20" t="str">
        <f>IF($A25="","",IF(Jury!H32="","",Jury!H32))</f>
        <v/>
      </c>
      <c r="J25" s="20" t="str">
        <f>IF($A25="","",IF(Jury!I32="","",Jury!I32))</f>
        <v/>
      </c>
      <c r="K25" s="20" t="str">
        <f>IF($A25="","",IF(Jury!J32="","",Jury!J32))</f>
        <v/>
      </c>
      <c r="L25" s="20" t="str">
        <f>IF($A25="","",IF(Jury!K32="","",Jury!K32))</f>
        <v/>
      </c>
      <c r="M25" s="20" t="str">
        <f>IF($A25="","",IF(Jury!L32="","",Jury!L32))</f>
        <v/>
      </c>
      <c r="N25" s="20" t="str">
        <f>IF($A25="","",IF(Jury!M32="","",Jury!M32))</f>
        <v/>
      </c>
      <c r="O25" s="20" t="str">
        <f>IF($A25="","",IF(Jury!N32="","",Jury!N32))</f>
        <v/>
      </c>
      <c r="P25" s="20" t="str">
        <f>IF($A25="","",IF(Jury!O32="","",Jury!O32))</f>
        <v/>
      </c>
      <c r="Q25" s="20" t="str">
        <f>IF($A25="","",IF(Jury!P32="","",Jury!P32))</f>
        <v/>
      </c>
      <c r="R25" s="20" t="str">
        <f>IF($A25="","",IF(Jury!Q32="","",Jury!Q32))</f>
        <v/>
      </c>
      <c r="S25" s="20" t="str">
        <f>IF($A25="","",IF(Jury!R32="","",Jury!R32))</f>
        <v/>
      </c>
      <c r="T25" s="20" t="str">
        <f>IF($A25="","",IF(Jury!S32="","",Jury!S32))</f>
        <v/>
      </c>
      <c r="U25" s="20" t="str">
        <f>IF($A25="","",IF(Jury!T32="","",Jury!T32))</f>
        <v/>
      </c>
      <c r="V25" s="20" t="str">
        <f>IF($A25="","",IF(Jury!U32="","",Jury!U32))</f>
        <v/>
      </c>
      <c r="W25" s="20" t="str">
        <f>IF($A25="","",IF(Jury!X32="","",Jury!X32))</f>
        <v/>
      </c>
      <c r="X25" s="20" t="str">
        <f>IF($A25="","",IF(Jury!Y32="","",Jury!Y32))</f>
        <v/>
      </c>
      <c r="Y25" s="20" t="str">
        <f>IF($A25="","",IF(Jury!Z32="","",Jury!Z32))</f>
        <v/>
      </c>
      <c r="Z25" s="20" t="str">
        <f>IF($A25="","",IF(Jury!AA32="","",Jury!AA32))</f>
        <v/>
      </c>
      <c r="AA25" s="20" t="str">
        <f>IF($A25="","",IF(Jury!AB32="","",Jury!AB32))</f>
        <v/>
      </c>
      <c r="AB25" s="20" t="str">
        <f>IF($A25="","",IF(Jury!AC32="","",Jury!AC32))</f>
        <v/>
      </c>
    </row>
    <row r="26" spans="1:28" x14ac:dyDescent="0.25">
      <c r="A26" s="177" t="str">
        <f>IF(Jury!B33="","",Jury!A33)</f>
        <v/>
      </c>
      <c r="B26" s="20" t="str">
        <f>IF($A26="","",IF(Jury!B33="","",Jury!B33))</f>
        <v/>
      </c>
      <c r="C26" s="20" t="str">
        <f>IF($A26="","",IF(Jury!C33="","",Jury!C33))</f>
        <v/>
      </c>
      <c r="D26" s="20" t="str">
        <f>IF($A26="","",IF(Jury!D33="","",Jury!D33))</f>
        <v/>
      </c>
      <c r="E26" s="172" t="str">
        <f>IF(B26="","",'allg. Daten'!$C$6)</f>
        <v/>
      </c>
      <c r="F26" s="20" t="str">
        <f>IF($A26="","",IF(Jury!E33="","",Jury!E33))</f>
        <v/>
      </c>
      <c r="G26" s="20" t="str">
        <f>IF($A26="","",IF(Jury!F33="","",Jury!F33))</f>
        <v/>
      </c>
      <c r="H26" s="20" t="str">
        <f>IF($A26="","",IF(Jury!G33="","",Jury!G33))</f>
        <v/>
      </c>
      <c r="I26" s="20" t="str">
        <f>IF($A26="","",IF(Jury!H33="","",Jury!H33))</f>
        <v/>
      </c>
      <c r="J26" s="20" t="str">
        <f>IF($A26="","",IF(Jury!I33="","",Jury!I33))</f>
        <v/>
      </c>
      <c r="K26" s="20" t="str">
        <f>IF($A26="","",IF(Jury!J33="","",Jury!J33))</f>
        <v/>
      </c>
      <c r="L26" s="20" t="str">
        <f>IF($A26="","",IF(Jury!K33="","",Jury!K33))</f>
        <v/>
      </c>
      <c r="M26" s="20" t="str">
        <f>IF($A26="","",IF(Jury!L33="","",Jury!L33))</f>
        <v/>
      </c>
      <c r="N26" s="20" t="str">
        <f>IF($A26="","",IF(Jury!M33="","",Jury!M33))</f>
        <v/>
      </c>
      <c r="O26" s="20" t="str">
        <f>IF($A26="","",IF(Jury!N33="","",Jury!N33))</f>
        <v/>
      </c>
      <c r="P26" s="20" t="str">
        <f>IF($A26="","",IF(Jury!O33="","",Jury!O33))</f>
        <v/>
      </c>
      <c r="Q26" s="20" t="str">
        <f>IF($A26="","",IF(Jury!P33="","",Jury!P33))</f>
        <v/>
      </c>
      <c r="R26" s="20" t="str">
        <f>IF($A26="","",IF(Jury!Q33="","",Jury!Q33))</f>
        <v/>
      </c>
      <c r="S26" s="20" t="str">
        <f>IF($A26="","",IF(Jury!R33="","",Jury!R33))</f>
        <v/>
      </c>
      <c r="T26" s="20" t="str">
        <f>IF($A26="","",IF(Jury!S33="","",Jury!S33))</f>
        <v/>
      </c>
      <c r="U26" s="20" t="str">
        <f>IF($A26="","",IF(Jury!T33="","",Jury!T33))</f>
        <v/>
      </c>
      <c r="V26" s="20" t="str">
        <f>IF($A26="","",IF(Jury!U33="","",Jury!U33))</f>
        <v/>
      </c>
      <c r="W26" s="20" t="str">
        <f>IF($A26="","",IF(Jury!X33="","",Jury!X33))</f>
        <v/>
      </c>
      <c r="X26" s="20" t="str">
        <f>IF($A26="","",IF(Jury!Y33="","",Jury!Y33))</f>
        <v/>
      </c>
      <c r="Y26" s="20" t="str">
        <f>IF($A26="","",IF(Jury!Z33="","",Jury!Z33))</f>
        <v/>
      </c>
      <c r="Z26" s="20" t="str">
        <f>IF($A26="","",IF(Jury!AA33="","",Jury!AA33))</f>
        <v/>
      </c>
      <c r="AA26" s="20" t="str">
        <f>IF($A26="","",IF(Jury!AB33="","",Jury!AB33))</f>
        <v/>
      </c>
      <c r="AB26" s="20" t="str">
        <f>IF($A26="","",IF(Jury!AC33="","",Jury!AC33))</f>
        <v/>
      </c>
    </row>
    <row r="27" spans="1:28" x14ac:dyDescent="0.25">
      <c r="A27" s="177" t="str">
        <f>IF(Jury!B34="","",Jury!A34)</f>
        <v/>
      </c>
      <c r="B27" s="20" t="str">
        <f>IF($A27="","",IF(Jury!B34="","",Jury!B34))</f>
        <v/>
      </c>
      <c r="C27" s="20" t="str">
        <f>IF($A27="","",IF(Jury!C34="","",Jury!C34))</f>
        <v/>
      </c>
      <c r="D27" s="20" t="str">
        <f>IF($A27="","",IF(Jury!D34="","",Jury!D34))</f>
        <v/>
      </c>
      <c r="E27" s="172" t="str">
        <f>IF(B27="","",'allg. Daten'!$C$6)</f>
        <v/>
      </c>
      <c r="F27" s="20" t="str">
        <f>IF($A27="","",IF(Jury!E34="","",Jury!E34))</f>
        <v/>
      </c>
      <c r="G27" s="20" t="str">
        <f>IF($A27="","",IF(Jury!F34="","",Jury!F34))</f>
        <v/>
      </c>
      <c r="H27" s="20" t="str">
        <f>IF($A27="","",IF(Jury!G34="","",Jury!G34))</f>
        <v/>
      </c>
      <c r="I27" s="20" t="str">
        <f>IF($A27="","",IF(Jury!H34="","",Jury!H34))</f>
        <v/>
      </c>
      <c r="J27" s="20" t="str">
        <f>IF($A27="","",IF(Jury!I34="","",Jury!I34))</f>
        <v/>
      </c>
      <c r="K27" s="20" t="str">
        <f>IF($A27="","",IF(Jury!J34="","",Jury!J34))</f>
        <v/>
      </c>
      <c r="L27" s="20" t="str">
        <f>IF($A27="","",IF(Jury!K34="","",Jury!K34))</f>
        <v/>
      </c>
      <c r="M27" s="20" t="str">
        <f>IF($A27="","",IF(Jury!L34="","",Jury!L34))</f>
        <v/>
      </c>
      <c r="N27" s="20" t="str">
        <f>IF($A27="","",IF(Jury!M34="","",Jury!M34))</f>
        <v/>
      </c>
      <c r="O27" s="20" t="str">
        <f>IF($A27="","",IF(Jury!N34="","",Jury!N34))</f>
        <v/>
      </c>
      <c r="P27" s="20" t="str">
        <f>IF($A27="","",IF(Jury!O34="","",Jury!O34))</f>
        <v/>
      </c>
      <c r="Q27" s="20" t="str">
        <f>IF($A27="","",IF(Jury!P34="","",Jury!P34))</f>
        <v/>
      </c>
      <c r="R27" s="20" t="str">
        <f>IF($A27="","",IF(Jury!Q34="","",Jury!Q34))</f>
        <v/>
      </c>
      <c r="S27" s="20" t="str">
        <f>IF($A27="","",IF(Jury!R34="","",Jury!R34))</f>
        <v/>
      </c>
      <c r="T27" s="20" t="str">
        <f>IF($A27="","",IF(Jury!S34="","",Jury!S34))</f>
        <v/>
      </c>
      <c r="U27" s="20" t="str">
        <f>IF($A27="","",IF(Jury!T34="","",Jury!T34))</f>
        <v/>
      </c>
      <c r="V27" s="20" t="str">
        <f>IF($A27="","",IF(Jury!U34="","",Jury!U34))</f>
        <v/>
      </c>
      <c r="W27" s="20" t="str">
        <f>IF($A27="","",IF(Jury!X34="","",Jury!X34))</f>
        <v/>
      </c>
      <c r="X27" s="20" t="str">
        <f>IF($A27="","",IF(Jury!Y34="","",Jury!Y34))</f>
        <v/>
      </c>
      <c r="Y27" s="20" t="str">
        <f>IF($A27="","",IF(Jury!Z34="","",Jury!Z34))</f>
        <v/>
      </c>
      <c r="Z27" s="20" t="str">
        <f>IF($A27="","",IF(Jury!AA34="","",Jury!AA34))</f>
        <v/>
      </c>
      <c r="AA27" s="20" t="str">
        <f>IF($A27="","",IF(Jury!AB34="","",Jury!AB34))</f>
        <v/>
      </c>
      <c r="AB27" s="20" t="str">
        <f>IF($A27="","",IF(Jury!AC34="","",Jury!AC34))</f>
        <v/>
      </c>
    </row>
    <row r="28" spans="1:28" x14ac:dyDescent="0.25">
      <c r="A28" s="177" t="str">
        <f>IF(Jury!B35="","",Jury!A35)</f>
        <v/>
      </c>
      <c r="B28" s="20" t="str">
        <f>IF($A28="","",IF(Jury!B35="","",Jury!B35))</f>
        <v/>
      </c>
      <c r="C28" s="20" t="str">
        <f>IF($A28="","",IF(Jury!C35="","",Jury!C35))</f>
        <v/>
      </c>
      <c r="D28" s="20" t="str">
        <f>IF($A28="","",IF(Jury!D35="","",Jury!D35))</f>
        <v/>
      </c>
      <c r="E28" s="172" t="str">
        <f>IF(B28="","",'allg. Daten'!$C$6)</f>
        <v/>
      </c>
      <c r="F28" s="20" t="str">
        <f>IF($A28="","",IF(Jury!E35="","",Jury!E35))</f>
        <v/>
      </c>
      <c r="G28" s="20" t="str">
        <f>IF($A28="","",IF(Jury!F35="","",Jury!F35))</f>
        <v/>
      </c>
      <c r="H28" s="20" t="str">
        <f>IF($A28="","",IF(Jury!G35="","",Jury!G35))</f>
        <v/>
      </c>
      <c r="I28" s="20" t="str">
        <f>IF($A28="","",IF(Jury!H35="","",Jury!H35))</f>
        <v/>
      </c>
      <c r="J28" s="20" t="str">
        <f>IF($A28="","",IF(Jury!I35="","",Jury!I35))</f>
        <v/>
      </c>
      <c r="K28" s="20" t="str">
        <f>IF($A28="","",IF(Jury!J35="","",Jury!J35))</f>
        <v/>
      </c>
      <c r="L28" s="20" t="str">
        <f>IF($A28="","",IF(Jury!K35="","",Jury!K35))</f>
        <v/>
      </c>
      <c r="M28" s="20" t="str">
        <f>IF($A28="","",IF(Jury!L35="","",Jury!L35))</f>
        <v/>
      </c>
      <c r="N28" s="20" t="str">
        <f>IF($A28="","",IF(Jury!M35="","",Jury!M35))</f>
        <v/>
      </c>
      <c r="O28" s="20" t="str">
        <f>IF($A28="","",IF(Jury!N35="","",Jury!N35))</f>
        <v/>
      </c>
      <c r="P28" s="20" t="str">
        <f>IF($A28="","",IF(Jury!O35="","",Jury!O35))</f>
        <v/>
      </c>
      <c r="Q28" s="20" t="str">
        <f>IF($A28="","",IF(Jury!P35="","",Jury!P35))</f>
        <v/>
      </c>
      <c r="R28" s="20" t="str">
        <f>IF($A28="","",IF(Jury!Q35="","",Jury!Q35))</f>
        <v/>
      </c>
      <c r="S28" s="20" t="str">
        <f>IF($A28="","",IF(Jury!R35="","",Jury!R35))</f>
        <v/>
      </c>
      <c r="T28" s="20" t="str">
        <f>IF($A28="","",IF(Jury!S35="","",Jury!S35))</f>
        <v/>
      </c>
      <c r="U28" s="20" t="str">
        <f>IF($A28="","",IF(Jury!T35="","",Jury!T35))</f>
        <v/>
      </c>
      <c r="V28" s="20" t="str">
        <f>IF($A28="","",IF(Jury!U35="","",Jury!U35))</f>
        <v/>
      </c>
      <c r="W28" s="20" t="str">
        <f>IF($A28="","",IF(Jury!X35="","",Jury!X35))</f>
        <v/>
      </c>
      <c r="X28" s="20" t="str">
        <f>IF($A28="","",IF(Jury!Y35="","",Jury!Y35))</f>
        <v/>
      </c>
      <c r="Y28" s="20" t="str">
        <f>IF($A28="","",IF(Jury!Z35="","",Jury!Z35))</f>
        <v/>
      </c>
      <c r="Z28" s="20" t="str">
        <f>IF($A28="","",IF(Jury!AA35="","",Jury!AA35))</f>
        <v/>
      </c>
      <c r="AA28" s="20" t="str">
        <f>IF($A28="","",IF(Jury!AB35="","",Jury!AB35))</f>
        <v/>
      </c>
      <c r="AB28" s="20" t="str">
        <f>IF($A28="","",IF(Jury!AC35="","",Jury!AC35))</f>
        <v/>
      </c>
    </row>
    <row r="29" spans="1:28" x14ac:dyDescent="0.25">
      <c r="A29" s="177" t="str">
        <f>IF(Jury!B36="","",Jury!A36)</f>
        <v/>
      </c>
      <c r="B29" s="20" t="str">
        <f>IF($A29="","",IF(Jury!B36="","",Jury!B36))</f>
        <v/>
      </c>
      <c r="C29" s="20" t="str">
        <f>IF($A29="","",IF(Jury!C36="","",Jury!C36))</f>
        <v/>
      </c>
      <c r="D29" s="20" t="str">
        <f>IF($A29="","",IF(Jury!D36="","",Jury!D36))</f>
        <v/>
      </c>
      <c r="E29" s="172" t="str">
        <f>IF(B29="","",'allg. Daten'!$C$6)</f>
        <v/>
      </c>
      <c r="F29" s="20" t="str">
        <f>IF($A29="","",IF(Jury!E36="","",Jury!E36))</f>
        <v/>
      </c>
      <c r="G29" s="20" t="str">
        <f>IF($A29="","",IF(Jury!F36="","",Jury!F36))</f>
        <v/>
      </c>
      <c r="H29" s="20" t="str">
        <f>IF($A29="","",IF(Jury!G36="","",Jury!G36))</f>
        <v/>
      </c>
      <c r="I29" s="20" t="str">
        <f>IF($A29="","",IF(Jury!H36="","",Jury!H36))</f>
        <v/>
      </c>
      <c r="J29" s="20" t="str">
        <f>IF($A29="","",IF(Jury!I36="","",Jury!I36))</f>
        <v/>
      </c>
      <c r="K29" s="20" t="str">
        <f>IF($A29="","",IF(Jury!J36="","",Jury!J36))</f>
        <v/>
      </c>
      <c r="L29" s="20" t="str">
        <f>IF($A29="","",IF(Jury!K36="","",Jury!K36))</f>
        <v/>
      </c>
      <c r="M29" s="20" t="str">
        <f>IF($A29="","",IF(Jury!L36="","",Jury!L36))</f>
        <v/>
      </c>
      <c r="N29" s="20" t="str">
        <f>IF($A29="","",IF(Jury!M36="","",Jury!M36))</f>
        <v/>
      </c>
      <c r="O29" s="20" t="str">
        <f>IF($A29="","",IF(Jury!N36="","",Jury!N36))</f>
        <v/>
      </c>
      <c r="P29" s="20" t="str">
        <f>IF($A29="","",IF(Jury!O36="","",Jury!O36))</f>
        <v/>
      </c>
      <c r="Q29" s="20" t="str">
        <f>IF($A29="","",IF(Jury!P36="","",Jury!P36))</f>
        <v/>
      </c>
      <c r="R29" s="20" t="str">
        <f>IF($A29="","",IF(Jury!Q36="","",Jury!Q36))</f>
        <v/>
      </c>
      <c r="S29" s="20" t="str">
        <f>IF($A29="","",IF(Jury!R36="","",Jury!R36))</f>
        <v/>
      </c>
      <c r="T29" s="20" t="str">
        <f>IF($A29="","",IF(Jury!S36="","",Jury!S36))</f>
        <v/>
      </c>
      <c r="U29" s="20" t="str">
        <f>IF($A29="","",IF(Jury!T36="","",Jury!T36))</f>
        <v/>
      </c>
      <c r="V29" s="20" t="str">
        <f>IF($A29="","",IF(Jury!U36="","",Jury!U36))</f>
        <v/>
      </c>
      <c r="W29" s="20" t="str">
        <f>IF($A29="","",IF(Jury!X36="","",Jury!X36))</f>
        <v/>
      </c>
      <c r="X29" s="20" t="str">
        <f>IF($A29="","",IF(Jury!Y36="","",Jury!Y36))</f>
        <v/>
      </c>
      <c r="Y29" s="20" t="str">
        <f>IF($A29="","",IF(Jury!Z36="","",Jury!Z36))</f>
        <v/>
      </c>
      <c r="Z29" s="20" t="str">
        <f>IF($A29="","",IF(Jury!AA36="","",Jury!AA36))</f>
        <v/>
      </c>
      <c r="AA29" s="20" t="str">
        <f>IF($A29="","",IF(Jury!AB36="","",Jury!AB36))</f>
        <v/>
      </c>
      <c r="AB29" s="20" t="str">
        <f>IF($A29="","",IF(Jury!AC36="","",Jury!AC36))</f>
        <v/>
      </c>
    </row>
    <row r="30" spans="1:28" x14ac:dyDescent="0.25">
      <c r="A30" s="177" t="str">
        <f>IF(Jury!B37="","",Jury!A37)</f>
        <v/>
      </c>
      <c r="B30" s="20" t="str">
        <f>IF($A30="","",IF(Jury!B37="","",Jury!B37))</f>
        <v/>
      </c>
      <c r="C30" s="20" t="str">
        <f>IF($A30="","",IF(Jury!C37="","",Jury!C37))</f>
        <v/>
      </c>
      <c r="D30" s="20" t="str">
        <f>IF($A30="","",IF(Jury!D37="","",Jury!D37))</f>
        <v/>
      </c>
      <c r="E30" s="172" t="str">
        <f>IF(B30="","",'allg. Daten'!$C$6)</f>
        <v/>
      </c>
      <c r="F30" s="20" t="str">
        <f>IF($A30="","",IF(Jury!E37="","",Jury!E37))</f>
        <v/>
      </c>
      <c r="G30" s="20" t="str">
        <f>IF($A30="","",IF(Jury!F37="","",Jury!F37))</f>
        <v/>
      </c>
      <c r="H30" s="20" t="str">
        <f>IF($A30="","",IF(Jury!G37="","",Jury!G37))</f>
        <v/>
      </c>
      <c r="I30" s="20" t="str">
        <f>IF($A30="","",IF(Jury!H37="","",Jury!H37))</f>
        <v/>
      </c>
      <c r="J30" s="20" t="str">
        <f>IF($A30="","",IF(Jury!I37="","",Jury!I37))</f>
        <v/>
      </c>
      <c r="K30" s="20" t="str">
        <f>IF($A30="","",IF(Jury!J37="","",Jury!J37))</f>
        <v/>
      </c>
      <c r="L30" s="20" t="str">
        <f>IF($A30="","",IF(Jury!K37="","",Jury!K37))</f>
        <v/>
      </c>
      <c r="M30" s="20" t="str">
        <f>IF($A30="","",IF(Jury!L37="","",Jury!L37))</f>
        <v/>
      </c>
      <c r="N30" s="20" t="str">
        <f>IF($A30="","",IF(Jury!M37="","",Jury!M37))</f>
        <v/>
      </c>
      <c r="O30" s="20" t="str">
        <f>IF($A30="","",IF(Jury!N37="","",Jury!N37))</f>
        <v/>
      </c>
      <c r="P30" s="20" t="str">
        <f>IF($A30="","",IF(Jury!O37="","",Jury!O37))</f>
        <v/>
      </c>
      <c r="Q30" s="20" t="str">
        <f>IF($A30="","",IF(Jury!P37="","",Jury!P37))</f>
        <v/>
      </c>
      <c r="R30" s="20" t="str">
        <f>IF($A30="","",IF(Jury!Q37="","",Jury!Q37))</f>
        <v/>
      </c>
      <c r="S30" s="20" t="str">
        <f>IF($A30="","",IF(Jury!R37="","",Jury!R37))</f>
        <v/>
      </c>
      <c r="T30" s="20" t="str">
        <f>IF($A30="","",IF(Jury!S37="","",Jury!S37))</f>
        <v/>
      </c>
      <c r="U30" s="20" t="str">
        <f>IF($A30="","",IF(Jury!T37="","",Jury!T37))</f>
        <v/>
      </c>
      <c r="V30" s="20" t="str">
        <f>IF($A30="","",IF(Jury!U37="","",Jury!U37))</f>
        <v/>
      </c>
      <c r="W30" s="20" t="str">
        <f>IF($A30="","",IF(Jury!X37="","",Jury!X37))</f>
        <v/>
      </c>
      <c r="X30" s="20" t="str">
        <f>IF($A30="","",IF(Jury!Y37="","",Jury!Y37))</f>
        <v/>
      </c>
      <c r="Y30" s="20" t="str">
        <f>IF($A30="","",IF(Jury!Z37="","",Jury!Z37))</f>
        <v/>
      </c>
      <c r="Z30" s="20" t="str">
        <f>IF($A30="","",IF(Jury!AA37="","",Jury!AA37))</f>
        <v/>
      </c>
      <c r="AA30" s="20" t="str">
        <f>IF($A30="","",IF(Jury!AB37="","",Jury!AB37))</f>
        <v/>
      </c>
      <c r="AB30" s="20" t="str">
        <f>IF($A30="","",IF(Jury!AC37="","",Jury!AC37))</f>
        <v/>
      </c>
    </row>
    <row r="31" spans="1:28" x14ac:dyDescent="0.25">
      <c r="A31" s="177" t="str">
        <f>IF(Jury!B38="","",Jury!A38)</f>
        <v/>
      </c>
      <c r="B31" s="20" t="str">
        <f>IF($A31="","",IF(Jury!B38="","",Jury!B38))</f>
        <v/>
      </c>
      <c r="C31" s="20" t="str">
        <f>IF($A31="","",IF(Jury!C38="","",Jury!C38))</f>
        <v/>
      </c>
      <c r="D31" s="20" t="str">
        <f>IF($A31="","",IF(Jury!D38="","",Jury!D38))</f>
        <v/>
      </c>
      <c r="E31" s="172" t="str">
        <f>IF(B31="","",'allg. Daten'!$C$6)</f>
        <v/>
      </c>
      <c r="F31" s="20" t="str">
        <f>IF($A31="","",IF(Jury!E38="","",Jury!E38))</f>
        <v/>
      </c>
      <c r="G31" s="20" t="str">
        <f>IF($A31="","",IF(Jury!F38="","",Jury!F38))</f>
        <v/>
      </c>
      <c r="H31" s="20" t="str">
        <f>IF($A31="","",IF(Jury!G38="","",Jury!G38))</f>
        <v/>
      </c>
      <c r="I31" s="20" t="str">
        <f>IF($A31="","",IF(Jury!H38="","",Jury!H38))</f>
        <v/>
      </c>
      <c r="J31" s="20" t="str">
        <f>IF($A31="","",IF(Jury!I38="","",Jury!I38))</f>
        <v/>
      </c>
      <c r="K31" s="20" t="str">
        <f>IF($A31="","",IF(Jury!J38="","",Jury!J38))</f>
        <v/>
      </c>
      <c r="L31" s="20" t="str">
        <f>IF($A31="","",IF(Jury!K38="","",Jury!K38))</f>
        <v/>
      </c>
      <c r="M31" s="20" t="str">
        <f>IF($A31="","",IF(Jury!L38="","",Jury!L38))</f>
        <v/>
      </c>
      <c r="N31" s="20" t="str">
        <f>IF($A31="","",IF(Jury!M38="","",Jury!M38))</f>
        <v/>
      </c>
      <c r="O31" s="20" t="str">
        <f>IF($A31="","",IF(Jury!N38="","",Jury!N38))</f>
        <v/>
      </c>
      <c r="P31" s="20" t="str">
        <f>IF($A31="","",IF(Jury!O38="","",Jury!O38))</f>
        <v/>
      </c>
      <c r="Q31" s="20" t="str">
        <f>IF($A31="","",IF(Jury!P38="","",Jury!P38))</f>
        <v/>
      </c>
      <c r="R31" s="20" t="str">
        <f>IF($A31="","",IF(Jury!Q38="","",Jury!Q38))</f>
        <v/>
      </c>
      <c r="S31" s="20" t="str">
        <f>IF($A31="","",IF(Jury!R38="","",Jury!R38))</f>
        <v/>
      </c>
      <c r="T31" s="20" t="str">
        <f>IF($A31="","",IF(Jury!S38="","",Jury!S38))</f>
        <v/>
      </c>
      <c r="U31" s="20" t="str">
        <f>IF($A31="","",IF(Jury!T38="","",Jury!T38))</f>
        <v/>
      </c>
      <c r="V31" s="20" t="str">
        <f>IF($A31="","",IF(Jury!U38="","",Jury!U38))</f>
        <v/>
      </c>
      <c r="W31" s="20" t="str">
        <f>IF($A31="","",IF(Jury!X38="","",Jury!X38))</f>
        <v/>
      </c>
      <c r="X31" s="20" t="str">
        <f>IF($A31="","",IF(Jury!Y38="","",Jury!Y38))</f>
        <v/>
      </c>
      <c r="Y31" s="20" t="str">
        <f>IF($A31="","",IF(Jury!Z38="","",Jury!Z38))</f>
        <v/>
      </c>
      <c r="Z31" s="20" t="str">
        <f>IF($A31="","",IF(Jury!AA38="","",Jury!AA38))</f>
        <v/>
      </c>
      <c r="AA31" s="20" t="str">
        <f>IF($A31="","",IF(Jury!AB38="","",Jury!AB38))</f>
        <v/>
      </c>
      <c r="AB31" s="20" t="str">
        <f>IF($A31="","",IF(Jury!AC38="","",Jury!AC38))</f>
        <v/>
      </c>
    </row>
    <row r="32" spans="1:28" x14ac:dyDescent="0.25">
      <c r="A32" s="177" t="str">
        <f>IF(Jury!B39="","",Jury!A39)</f>
        <v/>
      </c>
      <c r="B32" s="20" t="str">
        <f>IF($A32="","",IF(Jury!B39="","",Jury!B39))</f>
        <v/>
      </c>
      <c r="C32" s="20" t="str">
        <f>IF($A32="","",IF(Jury!C39="","",Jury!C39))</f>
        <v/>
      </c>
      <c r="D32" s="20" t="str">
        <f>IF($A32="","",IF(Jury!D39="","",Jury!D39))</f>
        <v/>
      </c>
      <c r="E32" s="172" t="str">
        <f>IF(B32="","",'allg. Daten'!$C$6)</f>
        <v/>
      </c>
      <c r="F32" s="20" t="str">
        <f>IF($A32="","",IF(Jury!E39="","",Jury!E39))</f>
        <v/>
      </c>
      <c r="G32" s="20" t="str">
        <f>IF($A32="","",IF(Jury!F39="","",Jury!F39))</f>
        <v/>
      </c>
      <c r="H32" s="20" t="str">
        <f>IF($A32="","",IF(Jury!G39="","",Jury!G39))</f>
        <v/>
      </c>
      <c r="I32" s="20" t="str">
        <f>IF($A32="","",IF(Jury!H39="","",Jury!H39))</f>
        <v/>
      </c>
      <c r="J32" s="20" t="str">
        <f>IF($A32="","",IF(Jury!I39="","",Jury!I39))</f>
        <v/>
      </c>
      <c r="K32" s="20" t="str">
        <f>IF($A32="","",IF(Jury!J39="","",Jury!J39))</f>
        <v/>
      </c>
      <c r="L32" s="20" t="str">
        <f>IF($A32="","",IF(Jury!K39="","",Jury!K39))</f>
        <v/>
      </c>
      <c r="M32" s="20" t="str">
        <f>IF($A32="","",IF(Jury!L39="","",Jury!L39))</f>
        <v/>
      </c>
      <c r="N32" s="20" t="str">
        <f>IF($A32="","",IF(Jury!M39="","",Jury!M39))</f>
        <v/>
      </c>
      <c r="O32" s="20" t="str">
        <f>IF($A32="","",IF(Jury!N39="","",Jury!N39))</f>
        <v/>
      </c>
      <c r="P32" s="20" t="str">
        <f>IF($A32="","",IF(Jury!O39="","",Jury!O39))</f>
        <v/>
      </c>
      <c r="Q32" s="20" t="str">
        <f>IF($A32="","",IF(Jury!P39="","",Jury!P39))</f>
        <v/>
      </c>
      <c r="R32" s="20" t="str">
        <f>IF($A32="","",IF(Jury!Q39="","",Jury!Q39))</f>
        <v/>
      </c>
      <c r="S32" s="20" t="str">
        <f>IF($A32="","",IF(Jury!R39="","",Jury!R39))</f>
        <v/>
      </c>
      <c r="T32" s="20" t="str">
        <f>IF($A32="","",IF(Jury!S39="","",Jury!S39))</f>
        <v/>
      </c>
      <c r="U32" s="20" t="str">
        <f>IF($A32="","",IF(Jury!T39="","",Jury!T39))</f>
        <v/>
      </c>
      <c r="V32" s="20" t="str">
        <f>IF($A32="","",IF(Jury!U39="","",Jury!U39))</f>
        <v/>
      </c>
      <c r="W32" s="20" t="str">
        <f>IF($A32="","",IF(Jury!X39="","",Jury!X39))</f>
        <v/>
      </c>
      <c r="X32" s="20" t="str">
        <f>IF($A32="","",IF(Jury!Y39="","",Jury!Y39))</f>
        <v/>
      </c>
      <c r="Y32" s="20" t="str">
        <f>IF($A32="","",IF(Jury!Z39="","",Jury!Z39))</f>
        <v/>
      </c>
      <c r="Z32" s="20" t="str">
        <f>IF($A32="","",IF(Jury!AA39="","",Jury!AA39))</f>
        <v/>
      </c>
      <c r="AA32" s="20" t="str">
        <f>IF($A32="","",IF(Jury!AB39="","",Jury!AB39))</f>
        <v/>
      </c>
      <c r="AB32" s="20" t="str">
        <f>IF($A32="","",IF(Jury!AC39="","",Jury!AC39))</f>
        <v/>
      </c>
    </row>
    <row r="33" spans="1:28" x14ac:dyDescent="0.25">
      <c r="A33" s="177" t="str">
        <f>IF(Jury!B40="","",Jury!A40)</f>
        <v/>
      </c>
      <c r="B33" s="20" t="str">
        <f>IF($A33="","",IF(Jury!B40="","",Jury!B40))</f>
        <v/>
      </c>
      <c r="C33" s="20" t="str">
        <f>IF($A33="","",IF(Jury!C40="","",Jury!C40))</f>
        <v/>
      </c>
      <c r="D33" s="20" t="str">
        <f>IF($A33="","",IF(Jury!D40="","",Jury!D40))</f>
        <v/>
      </c>
      <c r="E33" s="172" t="str">
        <f>IF(B33="","",'allg. Daten'!$C$6)</f>
        <v/>
      </c>
      <c r="F33" s="20" t="str">
        <f>IF($A33="","",IF(Jury!E40="","",Jury!E40))</f>
        <v/>
      </c>
      <c r="G33" s="20" t="str">
        <f>IF($A33="","",IF(Jury!F40="","",Jury!F40))</f>
        <v/>
      </c>
      <c r="H33" s="20" t="str">
        <f>IF($A33="","",IF(Jury!G40="","",Jury!G40))</f>
        <v/>
      </c>
      <c r="I33" s="20" t="str">
        <f>IF($A33="","",IF(Jury!H40="","",Jury!H40))</f>
        <v/>
      </c>
      <c r="J33" s="20" t="str">
        <f>IF($A33="","",IF(Jury!I40="","",Jury!I40))</f>
        <v/>
      </c>
      <c r="K33" s="20" t="str">
        <f>IF($A33="","",IF(Jury!J40="","",Jury!J40))</f>
        <v/>
      </c>
      <c r="L33" s="20" t="str">
        <f>IF($A33="","",IF(Jury!K40="","",Jury!K40))</f>
        <v/>
      </c>
      <c r="M33" s="20" t="str">
        <f>IF($A33="","",IF(Jury!L40="","",Jury!L40))</f>
        <v/>
      </c>
      <c r="N33" s="20" t="str">
        <f>IF($A33="","",IF(Jury!M40="","",Jury!M40))</f>
        <v/>
      </c>
      <c r="O33" s="20" t="str">
        <f>IF($A33="","",IF(Jury!N40="","",Jury!N40))</f>
        <v/>
      </c>
      <c r="P33" s="20" t="str">
        <f>IF($A33="","",IF(Jury!O40="","",Jury!O40))</f>
        <v/>
      </c>
      <c r="Q33" s="20" t="str">
        <f>IF($A33="","",IF(Jury!P40="","",Jury!P40))</f>
        <v/>
      </c>
      <c r="R33" s="20" t="str">
        <f>IF($A33="","",IF(Jury!Q40="","",Jury!Q40))</f>
        <v/>
      </c>
      <c r="S33" s="20" t="str">
        <f>IF($A33="","",IF(Jury!R40="","",Jury!R40))</f>
        <v/>
      </c>
      <c r="T33" s="20" t="str">
        <f>IF($A33="","",IF(Jury!S40="","",Jury!S40))</f>
        <v/>
      </c>
      <c r="U33" s="20" t="str">
        <f>IF($A33="","",IF(Jury!T40="","",Jury!T40))</f>
        <v/>
      </c>
      <c r="V33" s="20" t="str">
        <f>IF($A33="","",IF(Jury!U40="","",Jury!U40))</f>
        <v/>
      </c>
      <c r="W33" s="20" t="str">
        <f>IF($A33="","",IF(Jury!X40="","",Jury!X40))</f>
        <v/>
      </c>
      <c r="X33" s="20" t="str">
        <f>IF($A33="","",IF(Jury!Y40="","",Jury!Y40))</f>
        <v/>
      </c>
      <c r="Y33" s="20" t="str">
        <f>IF($A33="","",IF(Jury!Z40="","",Jury!Z40))</f>
        <v/>
      </c>
      <c r="Z33" s="20" t="str">
        <f>IF($A33="","",IF(Jury!AA40="","",Jury!AA40))</f>
        <v/>
      </c>
      <c r="AA33" s="20" t="str">
        <f>IF($A33="","",IF(Jury!AB40="","",Jury!AB40))</f>
        <v/>
      </c>
      <c r="AB33" s="20" t="str">
        <f>IF($A33="","",IF(Jury!AC40="","",Jury!AC40))</f>
        <v/>
      </c>
    </row>
    <row r="34" spans="1:28" x14ac:dyDescent="0.25">
      <c r="A34" s="177" t="str">
        <f>IF(Jury!B41="","",Jury!A41)</f>
        <v/>
      </c>
      <c r="B34" s="20" t="str">
        <f>IF($A34="","",IF(Jury!B41="","",Jury!B41))</f>
        <v/>
      </c>
      <c r="C34" s="20" t="str">
        <f>IF($A34="","",IF(Jury!C41="","",Jury!C41))</f>
        <v/>
      </c>
      <c r="D34" s="20" t="str">
        <f>IF($A34="","",IF(Jury!D41="","",Jury!D41))</f>
        <v/>
      </c>
      <c r="E34" s="172" t="str">
        <f>IF(B34="","",'allg. Daten'!$C$6)</f>
        <v/>
      </c>
      <c r="F34" s="20" t="str">
        <f>IF($A34="","",IF(Jury!E41="","",Jury!E41))</f>
        <v/>
      </c>
      <c r="G34" s="20" t="str">
        <f>IF($A34="","",IF(Jury!F41="","",Jury!F41))</f>
        <v/>
      </c>
      <c r="H34" s="20" t="str">
        <f>IF($A34="","",IF(Jury!G41="","",Jury!G41))</f>
        <v/>
      </c>
      <c r="I34" s="20" t="str">
        <f>IF($A34="","",IF(Jury!H41="","",Jury!H41))</f>
        <v/>
      </c>
      <c r="J34" s="20" t="str">
        <f>IF($A34="","",IF(Jury!I41="","",Jury!I41))</f>
        <v/>
      </c>
      <c r="K34" s="20" t="str">
        <f>IF($A34="","",IF(Jury!J41="","",Jury!J41))</f>
        <v/>
      </c>
      <c r="L34" s="20" t="str">
        <f>IF($A34="","",IF(Jury!K41="","",Jury!K41))</f>
        <v/>
      </c>
      <c r="M34" s="20" t="str">
        <f>IF($A34="","",IF(Jury!L41="","",Jury!L41))</f>
        <v/>
      </c>
      <c r="N34" s="20" t="str">
        <f>IF($A34="","",IF(Jury!M41="","",Jury!M41))</f>
        <v/>
      </c>
      <c r="O34" s="20" t="str">
        <f>IF($A34="","",IF(Jury!N41="","",Jury!N41))</f>
        <v/>
      </c>
      <c r="P34" s="20" t="str">
        <f>IF($A34="","",IF(Jury!O41="","",Jury!O41))</f>
        <v/>
      </c>
      <c r="Q34" s="20" t="str">
        <f>IF($A34="","",IF(Jury!P41="","",Jury!P41))</f>
        <v/>
      </c>
      <c r="R34" s="20" t="str">
        <f>IF($A34="","",IF(Jury!Q41="","",Jury!Q41))</f>
        <v/>
      </c>
      <c r="S34" s="20" t="str">
        <f>IF($A34="","",IF(Jury!R41="","",Jury!R41))</f>
        <v/>
      </c>
      <c r="T34" s="20" t="str">
        <f>IF($A34="","",IF(Jury!S41="","",Jury!S41))</f>
        <v/>
      </c>
      <c r="U34" s="20" t="str">
        <f>IF($A34="","",IF(Jury!T41="","",Jury!T41))</f>
        <v/>
      </c>
      <c r="V34" s="20" t="str">
        <f>IF($A34="","",IF(Jury!U41="","",Jury!U41))</f>
        <v/>
      </c>
      <c r="W34" s="20" t="str">
        <f>IF($A34="","",IF(Jury!X41="","",Jury!X41))</f>
        <v/>
      </c>
      <c r="X34" s="20" t="str">
        <f>IF($A34="","",IF(Jury!Y41="","",Jury!Y41))</f>
        <v/>
      </c>
      <c r="Y34" s="20" t="str">
        <f>IF($A34="","",IF(Jury!Z41="","",Jury!Z41))</f>
        <v/>
      </c>
      <c r="Z34" s="20" t="str">
        <f>IF($A34="","",IF(Jury!AA41="","",Jury!AA41))</f>
        <v/>
      </c>
      <c r="AA34" s="20" t="str">
        <f>IF($A34="","",IF(Jury!AB41="","",Jury!AB41))</f>
        <v/>
      </c>
      <c r="AB34" s="20" t="str">
        <f>IF($A34="","",IF(Jury!AC41="","",Jury!AC41))</f>
        <v/>
      </c>
    </row>
    <row r="35" spans="1:28" x14ac:dyDescent="0.25">
      <c r="A35" s="177" t="str">
        <f>IF(Jury!B42="","",Jury!A42)</f>
        <v/>
      </c>
      <c r="B35" s="20" t="str">
        <f>IF($A35="","",IF(Jury!B42="","",Jury!B42))</f>
        <v/>
      </c>
      <c r="C35" s="20" t="str">
        <f>IF($A35="","",IF(Jury!C42="","",Jury!C42))</f>
        <v/>
      </c>
      <c r="D35" s="20" t="str">
        <f>IF($A35="","",IF(Jury!D42="","",Jury!D42))</f>
        <v/>
      </c>
      <c r="E35" s="172" t="str">
        <f>IF(B35="","",'allg. Daten'!$C$6)</f>
        <v/>
      </c>
      <c r="F35" s="20" t="str">
        <f>IF($A35="","",IF(Jury!E42="","",Jury!E42))</f>
        <v/>
      </c>
      <c r="G35" s="20" t="str">
        <f>IF($A35="","",IF(Jury!F42="","",Jury!F42))</f>
        <v/>
      </c>
      <c r="H35" s="20" t="str">
        <f>IF($A35="","",IF(Jury!G42="","",Jury!G42))</f>
        <v/>
      </c>
      <c r="I35" s="20" t="str">
        <f>IF($A35="","",IF(Jury!H42="","",Jury!H42))</f>
        <v/>
      </c>
      <c r="J35" s="20" t="str">
        <f>IF($A35="","",IF(Jury!I42="","",Jury!I42))</f>
        <v/>
      </c>
      <c r="K35" s="20" t="str">
        <f>IF($A35="","",IF(Jury!J42="","",Jury!J42))</f>
        <v/>
      </c>
      <c r="L35" s="20" t="str">
        <f>IF($A35="","",IF(Jury!K42="","",Jury!K42))</f>
        <v/>
      </c>
      <c r="M35" s="20" t="str">
        <f>IF($A35="","",IF(Jury!L42="","",Jury!L42))</f>
        <v/>
      </c>
      <c r="N35" s="20" t="str">
        <f>IF($A35="","",IF(Jury!M42="","",Jury!M42))</f>
        <v/>
      </c>
      <c r="O35" s="20" t="str">
        <f>IF($A35="","",IF(Jury!N42="","",Jury!N42))</f>
        <v/>
      </c>
      <c r="P35" s="20" t="str">
        <f>IF($A35="","",IF(Jury!O42="","",Jury!O42))</f>
        <v/>
      </c>
      <c r="Q35" s="20" t="str">
        <f>IF($A35="","",IF(Jury!P42="","",Jury!P42))</f>
        <v/>
      </c>
      <c r="R35" s="20" t="str">
        <f>IF($A35="","",IF(Jury!Q42="","",Jury!Q42))</f>
        <v/>
      </c>
      <c r="S35" s="20" t="str">
        <f>IF($A35="","",IF(Jury!R42="","",Jury!R42))</f>
        <v/>
      </c>
      <c r="T35" s="20" t="str">
        <f>IF($A35="","",IF(Jury!S42="","",Jury!S42))</f>
        <v/>
      </c>
      <c r="U35" s="20" t="str">
        <f>IF($A35="","",IF(Jury!T42="","",Jury!T42))</f>
        <v/>
      </c>
      <c r="V35" s="20" t="str">
        <f>IF($A35="","",IF(Jury!U42="","",Jury!U42))</f>
        <v/>
      </c>
      <c r="W35" s="20" t="str">
        <f>IF($A35="","",IF(Jury!X42="","",Jury!X42))</f>
        <v/>
      </c>
      <c r="X35" s="20" t="str">
        <f>IF($A35="","",IF(Jury!Y42="","",Jury!Y42))</f>
        <v/>
      </c>
      <c r="Y35" s="20" t="str">
        <f>IF($A35="","",IF(Jury!Z42="","",Jury!Z42))</f>
        <v/>
      </c>
      <c r="Z35" s="20" t="str">
        <f>IF($A35="","",IF(Jury!AA42="","",Jury!AA42))</f>
        <v/>
      </c>
      <c r="AA35" s="20" t="str">
        <f>IF($A35="","",IF(Jury!AB42="","",Jury!AB42))</f>
        <v/>
      </c>
      <c r="AB35" s="20" t="str">
        <f>IF($A35="","",IF(Jury!AC42="","",Jury!AC42))</f>
        <v/>
      </c>
    </row>
    <row r="36" spans="1:28" x14ac:dyDescent="0.25">
      <c r="A36" s="177" t="str">
        <f>IF(Jury!B43="","",Jury!A43)</f>
        <v/>
      </c>
      <c r="B36" s="20" t="str">
        <f>IF($A36="","",IF(Jury!B43="","",Jury!B43))</f>
        <v/>
      </c>
      <c r="C36" s="20" t="str">
        <f>IF($A36="","",IF(Jury!C43="","",Jury!C43))</f>
        <v/>
      </c>
      <c r="D36" s="20" t="str">
        <f>IF($A36="","",IF(Jury!D43="","",Jury!D43))</f>
        <v/>
      </c>
      <c r="E36" s="172" t="str">
        <f>IF(B36="","",'allg. Daten'!$C$6)</f>
        <v/>
      </c>
      <c r="F36" s="20" t="str">
        <f>IF($A36="","",IF(Jury!E43="","",Jury!E43))</f>
        <v/>
      </c>
      <c r="G36" s="20" t="str">
        <f>IF($A36="","",IF(Jury!F43="","",Jury!F43))</f>
        <v/>
      </c>
      <c r="H36" s="20" t="str">
        <f>IF($A36="","",IF(Jury!G43="","",Jury!G43))</f>
        <v/>
      </c>
      <c r="I36" s="20" t="str">
        <f>IF($A36="","",IF(Jury!H43="","",Jury!H43))</f>
        <v/>
      </c>
      <c r="J36" s="20" t="str">
        <f>IF($A36="","",IF(Jury!I43="","",Jury!I43))</f>
        <v/>
      </c>
      <c r="K36" s="20" t="str">
        <f>IF($A36="","",IF(Jury!J43="","",Jury!J43))</f>
        <v/>
      </c>
      <c r="L36" s="20" t="str">
        <f>IF($A36="","",IF(Jury!K43="","",Jury!K43))</f>
        <v/>
      </c>
      <c r="M36" s="20" t="str">
        <f>IF($A36="","",IF(Jury!L43="","",Jury!L43))</f>
        <v/>
      </c>
      <c r="N36" s="20" t="str">
        <f>IF($A36="","",IF(Jury!M43="","",Jury!M43))</f>
        <v/>
      </c>
      <c r="O36" s="20" t="str">
        <f>IF($A36="","",IF(Jury!N43="","",Jury!N43))</f>
        <v/>
      </c>
      <c r="P36" s="20" t="str">
        <f>IF($A36="","",IF(Jury!O43="","",Jury!O43))</f>
        <v/>
      </c>
      <c r="Q36" s="20" t="str">
        <f>IF($A36="","",IF(Jury!P43="","",Jury!P43))</f>
        <v/>
      </c>
      <c r="R36" s="20" t="str">
        <f>IF($A36="","",IF(Jury!Q43="","",Jury!Q43))</f>
        <v/>
      </c>
      <c r="S36" s="20" t="str">
        <f>IF($A36="","",IF(Jury!R43="","",Jury!R43))</f>
        <v/>
      </c>
      <c r="T36" s="20" t="str">
        <f>IF($A36="","",IF(Jury!S43="","",Jury!S43))</f>
        <v/>
      </c>
      <c r="U36" s="20" t="str">
        <f>IF($A36="","",IF(Jury!T43="","",Jury!T43))</f>
        <v/>
      </c>
      <c r="V36" s="20" t="str">
        <f>IF($A36="","",IF(Jury!U43="","",Jury!U43))</f>
        <v/>
      </c>
      <c r="W36" s="20" t="str">
        <f>IF($A36="","",IF(Jury!X43="","",Jury!X43))</f>
        <v/>
      </c>
      <c r="X36" s="20" t="str">
        <f>IF($A36="","",IF(Jury!Y43="","",Jury!Y43))</f>
        <v/>
      </c>
      <c r="Y36" s="20" t="str">
        <f>IF($A36="","",IF(Jury!Z43="","",Jury!Z43))</f>
        <v/>
      </c>
      <c r="Z36" s="20" t="str">
        <f>IF($A36="","",IF(Jury!AA43="","",Jury!AA43))</f>
        <v/>
      </c>
      <c r="AA36" s="20" t="str">
        <f>IF($A36="","",IF(Jury!AB43="","",Jury!AB43))</f>
        <v/>
      </c>
      <c r="AB36" s="20" t="str">
        <f>IF($A36="","",IF(Jury!AC43="","",Jury!AC43))</f>
        <v/>
      </c>
    </row>
    <row r="37" spans="1:28" x14ac:dyDescent="0.25">
      <c r="A37" s="177" t="str">
        <f>IF(Jury!B44="","",Jury!A44)</f>
        <v/>
      </c>
      <c r="B37" s="20" t="str">
        <f>IF($A37="","",IF(Jury!B44="","",Jury!B44))</f>
        <v/>
      </c>
      <c r="C37" s="20" t="str">
        <f>IF($A37="","",IF(Jury!C44="","",Jury!C44))</f>
        <v/>
      </c>
      <c r="D37" s="20" t="str">
        <f>IF($A37="","",IF(Jury!D44="","",Jury!D44))</f>
        <v/>
      </c>
      <c r="E37" s="172" t="str">
        <f>IF(B37="","",'allg. Daten'!$C$6)</f>
        <v/>
      </c>
      <c r="F37" s="20" t="str">
        <f>IF($A37="","",IF(Jury!E44="","",Jury!E44))</f>
        <v/>
      </c>
      <c r="G37" s="20" t="str">
        <f>IF($A37="","",IF(Jury!F44="","",Jury!F44))</f>
        <v/>
      </c>
      <c r="H37" s="20" t="str">
        <f>IF($A37="","",IF(Jury!G44="","",Jury!G44))</f>
        <v/>
      </c>
      <c r="I37" s="20" t="str">
        <f>IF($A37="","",IF(Jury!H44="","",Jury!H44))</f>
        <v/>
      </c>
      <c r="J37" s="20" t="str">
        <f>IF($A37="","",IF(Jury!I44="","",Jury!I44))</f>
        <v/>
      </c>
      <c r="K37" s="20" t="str">
        <f>IF($A37="","",IF(Jury!J44="","",Jury!J44))</f>
        <v/>
      </c>
      <c r="L37" s="20" t="str">
        <f>IF($A37="","",IF(Jury!K44="","",Jury!K44))</f>
        <v/>
      </c>
      <c r="M37" s="20" t="str">
        <f>IF($A37="","",IF(Jury!L44="","",Jury!L44))</f>
        <v/>
      </c>
      <c r="N37" s="20" t="str">
        <f>IF($A37="","",IF(Jury!M44="","",Jury!M44))</f>
        <v/>
      </c>
      <c r="O37" s="20" t="str">
        <f>IF($A37="","",IF(Jury!N44="","",Jury!N44))</f>
        <v/>
      </c>
      <c r="P37" s="20" t="str">
        <f>IF($A37="","",IF(Jury!O44="","",Jury!O44))</f>
        <v/>
      </c>
      <c r="Q37" s="20" t="str">
        <f>IF($A37="","",IF(Jury!P44="","",Jury!P44))</f>
        <v/>
      </c>
      <c r="R37" s="20" t="str">
        <f>IF($A37="","",IF(Jury!Q44="","",Jury!Q44))</f>
        <v/>
      </c>
      <c r="S37" s="20" t="str">
        <f>IF($A37="","",IF(Jury!R44="","",Jury!R44))</f>
        <v/>
      </c>
      <c r="T37" s="20" t="str">
        <f>IF($A37="","",IF(Jury!S44="","",Jury!S44))</f>
        <v/>
      </c>
      <c r="U37" s="20" t="str">
        <f>IF($A37="","",IF(Jury!T44="","",Jury!T44))</f>
        <v/>
      </c>
      <c r="V37" s="20" t="str">
        <f>IF($A37="","",IF(Jury!U44="","",Jury!U44))</f>
        <v/>
      </c>
      <c r="W37" s="20" t="str">
        <f>IF($A37="","",IF(Jury!X44="","",Jury!X44))</f>
        <v/>
      </c>
      <c r="X37" s="20" t="str">
        <f>IF($A37="","",IF(Jury!Y44="","",Jury!Y44))</f>
        <v/>
      </c>
      <c r="Y37" s="20" t="str">
        <f>IF($A37="","",IF(Jury!Z44="","",Jury!Z44))</f>
        <v/>
      </c>
      <c r="Z37" s="20" t="str">
        <f>IF($A37="","",IF(Jury!AA44="","",Jury!AA44))</f>
        <v/>
      </c>
      <c r="AA37" s="20" t="str">
        <f>IF($A37="","",IF(Jury!AB44="","",Jury!AB44))</f>
        <v/>
      </c>
      <c r="AB37" s="20" t="str">
        <f>IF($A37="","",IF(Jury!AC44="","",Jury!AC44))</f>
        <v/>
      </c>
    </row>
    <row r="38" spans="1:28" x14ac:dyDescent="0.25">
      <c r="A38" s="177" t="str">
        <f>IF(Jury!B45="","",Jury!A45)</f>
        <v/>
      </c>
      <c r="B38" s="20" t="str">
        <f>IF($A38="","",IF(Jury!B45="","",Jury!B45))</f>
        <v/>
      </c>
      <c r="C38" s="20" t="str">
        <f>IF($A38="","",IF(Jury!C45="","",Jury!C45))</f>
        <v/>
      </c>
      <c r="D38" s="20" t="str">
        <f>IF($A38="","",IF(Jury!D45="","",Jury!D45))</f>
        <v/>
      </c>
      <c r="E38" s="172" t="str">
        <f>IF(B38="","",'allg. Daten'!$C$6)</f>
        <v/>
      </c>
      <c r="F38" s="20" t="str">
        <f>IF($A38="","",IF(Jury!E45="","",Jury!E45))</f>
        <v/>
      </c>
      <c r="G38" s="20" t="str">
        <f>IF($A38="","",IF(Jury!F45="","",Jury!F45))</f>
        <v/>
      </c>
      <c r="H38" s="20" t="str">
        <f>IF($A38="","",IF(Jury!G45="","",Jury!G45))</f>
        <v/>
      </c>
      <c r="I38" s="20" t="str">
        <f>IF($A38="","",IF(Jury!H45="","",Jury!H45))</f>
        <v/>
      </c>
      <c r="J38" s="20" t="str">
        <f>IF($A38="","",IF(Jury!I45="","",Jury!I45))</f>
        <v/>
      </c>
      <c r="K38" s="20" t="str">
        <f>IF($A38="","",IF(Jury!J45="","",Jury!J45))</f>
        <v/>
      </c>
      <c r="L38" s="20" t="str">
        <f>IF($A38="","",IF(Jury!K45="","",Jury!K45))</f>
        <v/>
      </c>
      <c r="M38" s="20" t="str">
        <f>IF($A38="","",IF(Jury!L45="","",Jury!L45))</f>
        <v/>
      </c>
      <c r="N38" s="20" t="str">
        <f>IF($A38="","",IF(Jury!M45="","",Jury!M45))</f>
        <v/>
      </c>
      <c r="O38" s="20" t="str">
        <f>IF($A38="","",IF(Jury!N45="","",Jury!N45))</f>
        <v/>
      </c>
      <c r="P38" s="20" t="str">
        <f>IF($A38="","",IF(Jury!O45="","",Jury!O45))</f>
        <v/>
      </c>
      <c r="Q38" s="20" t="str">
        <f>IF($A38="","",IF(Jury!P45="","",Jury!P45))</f>
        <v/>
      </c>
      <c r="R38" s="20" t="str">
        <f>IF($A38="","",IF(Jury!Q45="","",Jury!Q45))</f>
        <v/>
      </c>
      <c r="S38" s="20" t="str">
        <f>IF($A38="","",IF(Jury!R45="","",Jury!R45))</f>
        <v/>
      </c>
      <c r="T38" s="20" t="str">
        <f>IF($A38="","",IF(Jury!S45="","",Jury!S45))</f>
        <v/>
      </c>
      <c r="U38" s="20" t="str">
        <f>IF($A38="","",IF(Jury!T45="","",Jury!T45))</f>
        <v/>
      </c>
      <c r="V38" s="20" t="str">
        <f>IF($A38="","",IF(Jury!U45="","",Jury!U45))</f>
        <v/>
      </c>
      <c r="W38" s="20" t="str">
        <f>IF($A38="","",IF(Jury!X45="","",Jury!X45))</f>
        <v/>
      </c>
      <c r="X38" s="20" t="str">
        <f>IF($A38="","",IF(Jury!Y45="","",Jury!Y45))</f>
        <v/>
      </c>
      <c r="Y38" s="20" t="str">
        <f>IF($A38="","",IF(Jury!Z45="","",Jury!Z45))</f>
        <v/>
      </c>
      <c r="Z38" s="20" t="str">
        <f>IF($A38="","",IF(Jury!AA45="","",Jury!AA45))</f>
        <v/>
      </c>
      <c r="AA38" s="20" t="str">
        <f>IF($A38="","",IF(Jury!AB45="","",Jury!AB45))</f>
        <v/>
      </c>
      <c r="AB38" s="20" t="str">
        <f>IF($A38="","",IF(Jury!AC45="","",Jury!AC45))</f>
        <v/>
      </c>
    </row>
    <row r="39" spans="1:28" x14ac:dyDescent="0.25">
      <c r="A39" s="177" t="str">
        <f>IF(Jury!B46="","",Jury!A46)</f>
        <v/>
      </c>
      <c r="B39" s="20" t="str">
        <f>IF($A39="","",IF(Jury!B46="","",Jury!B46))</f>
        <v/>
      </c>
      <c r="C39" s="20" t="str">
        <f>IF($A39="","",IF(Jury!C46="","",Jury!C46))</f>
        <v/>
      </c>
      <c r="D39" s="20" t="str">
        <f>IF($A39="","",IF(Jury!D46="","",Jury!D46))</f>
        <v/>
      </c>
      <c r="E39" s="172" t="str">
        <f>IF(B39="","",'allg. Daten'!$C$6)</f>
        <v/>
      </c>
      <c r="F39" s="20" t="str">
        <f>IF($A39="","",IF(Jury!E46="","",Jury!E46))</f>
        <v/>
      </c>
      <c r="G39" s="20" t="str">
        <f>IF($A39="","",IF(Jury!F46="","",Jury!F46))</f>
        <v/>
      </c>
      <c r="H39" s="20" t="str">
        <f>IF($A39="","",IF(Jury!G46="","",Jury!G46))</f>
        <v/>
      </c>
      <c r="I39" s="20" t="str">
        <f>IF($A39="","",IF(Jury!H46="","",Jury!H46))</f>
        <v/>
      </c>
      <c r="J39" s="20" t="str">
        <f>IF($A39="","",IF(Jury!I46="","",Jury!I46))</f>
        <v/>
      </c>
      <c r="K39" s="20" t="str">
        <f>IF($A39="","",IF(Jury!J46="","",Jury!J46))</f>
        <v/>
      </c>
      <c r="L39" s="20" t="str">
        <f>IF($A39="","",IF(Jury!K46="","",Jury!K46))</f>
        <v/>
      </c>
      <c r="M39" s="20" t="str">
        <f>IF($A39="","",IF(Jury!L46="","",Jury!L46))</f>
        <v/>
      </c>
      <c r="N39" s="20" t="str">
        <f>IF($A39="","",IF(Jury!M46="","",Jury!M46))</f>
        <v/>
      </c>
      <c r="O39" s="20" t="str">
        <f>IF($A39="","",IF(Jury!N46="","",Jury!N46))</f>
        <v/>
      </c>
      <c r="P39" s="20" t="str">
        <f>IF($A39="","",IF(Jury!O46="","",Jury!O46))</f>
        <v/>
      </c>
      <c r="Q39" s="20" t="str">
        <f>IF($A39="","",IF(Jury!P46="","",Jury!P46))</f>
        <v/>
      </c>
      <c r="R39" s="20" t="str">
        <f>IF($A39="","",IF(Jury!Q46="","",Jury!Q46))</f>
        <v/>
      </c>
      <c r="S39" s="20" t="str">
        <f>IF($A39="","",IF(Jury!R46="","",Jury!R46))</f>
        <v/>
      </c>
      <c r="T39" s="20" t="str">
        <f>IF($A39="","",IF(Jury!S46="","",Jury!S46))</f>
        <v/>
      </c>
      <c r="U39" s="20" t="str">
        <f>IF($A39="","",IF(Jury!T46="","",Jury!T46))</f>
        <v/>
      </c>
      <c r="V39" s="20" t="str">
        <f>IF($A39="","",IF(Jury!U46="","",Jury!U46))</f>
        <v/>
      </c>
      <c r="W39" s="20" t="str">
        <f>IF($A39="","",IF(Jury!X46="","",Jury!X46))</f>
        <v/>
      </c>
      <c r="X39" s="20" t="str">
        <f>IF($A39="","",IF(Jury!Y46="","",Jury!Y46))</f>
        <v/>
      </c>
      <c r="Y39" s="20" t="str">
        <f>IF($A39="","",IF(Jury!Z46="","",Jury!Z46))</f>
        <v/>
      </c>
      <c r="Z39" s="20" t="str">
        <f>IF($A39="","",IF(Jury!AA46="","",Jury!AA46))</f>
        <v/>
      </c>
      <c r="AA39" s="20" t="str">
        <f>IF($A39="","",IF(Jury!AB46="","",Jury!AB46))</f>
        <v/>
      </c>
      <c r="AB39" s="20" t="str">
        <f>IF($A39="","",IF(Jury!AC46="","",Jury!AC46))</f>
        <v/>
      </c>
    </row>
    <row r="40" spans="1:28" x14ac:dyDescent="0.25">
      <c r="A40" s="177" t="str">
        <f>IF(Jury!B47="","",Jury!A47)</f>
        <v/>
      </c>
      <c r="B40" s="20" t="str">
        <f>IF($A40="","",IF(Jury!B47="","",Jury!B47))</f>
        <v/>
      </c>
      <c r="C40" s="20" t="str">
        <f>IF($A40="","",IF(Jury!C47="","",Jury!C47))</f>
        <v/>
      </c>
      <c r="D40" s="20" t="str">
        <f>IF($A40="","",IF(Jury!D47="","",Jury!D47))</f>
        <v/>
      </c>
      <c r="E40" s="172" t="str">
        <f>IF(B40="","",'allg. Daten'!$C$6)</f>
        <v/>
      </c>
      <c r="F40" s="20" t="str">
        <f>IF($A40="","",IF(Jury!E47="","",Jury!E47))</f>
        <v/>
      </c>
      <c r="G40" s="20" t="str">
        <f>IF($A40="","",IF(Jury!F47="","",Jury!F47))</f>
        <v/>
      </c>
      <c r="H40" s="20" t="str">
        <f>IF($A40="","",IF(Jury!G47="","",Jury!G47))</f>
        <v/>
      </c>
      <c r="I40" s="20" t="str">
        <f>IF($A40="","",IF(Jury!H47="","",Jury!H47))</f>
        <v/>
      </c>
      <c r="J40" s="20" t="str">
        <f>IF($A40="","",IF(Jury!I47="","",Jury!I47))</f>
        <v/>
      </c>
      <c r="K40" s="20" t="str">
        <f>IF($A40="","",IF(Jury!J47="","",Jury!J47))</f>
        <v/>
      </c>
      <c r="L40" s="20" t="str">
        <f>IF($A40="","",IF(Jury!K47="","",Jury!K47))</f>
        <v/>
      </c>
      <c r="M40" s="20" t="str">
        <f>IF($A40="","",IF(Jury!L47="","",Jury!L47))</f>
        <v/>
      </c>
      <c r="N40" s="20" t="str">
        <f>IF($A40="","",IF(Jury!M47="","",Jury!M47))</f>
        <v/>
      </c>
      <c r="O40" s="20" t="str">
        <f>IF($A40="","",IF(Jury!N47="","",Jury!N47))</f>
        <v/>
      </c>
      <c r="P40" s="20" t="str">
        <f>IF($A40="","",IF(Jury!O47="","",Jury!O47))</f>
        <v/>
      </c>
      <c r="Q40" s="20" t="str">
        <f>IF($A40="","",IF(Jury!P47="","",Jury!P47))</f>
        <v/>
      </c>
      <c r="R40" s="20" t="str">
        <f>IF($A40="","",IF(Jury!Q47="","",Jury!Q47))</f>
        <v/>
      </c>
      <c r="S40" s="20" t="str">
        <f>IF($A40="","",IF(Jury!R47="","",Jury!R47))</f>
        <v/>
      </c>
      <c r="T40" s="20" t="str">
        <f>IF($A40="","",IF(Jury!S47="","",Jury!S47))</f>
        <v/>
      </c>
      <c r="U40" s="20" t="str">
        <f>IF($A40="","",IF(Jury!T47="","",Jury!T47))</f>
        <v/>
      </c>
      <c r="V40" s="20" t="str">
        <f>IF($A40="","",IF(Jury!U47="","",Jury!U47))</f>
        <v/>
      </c>
      <c r="W40" s="20" t="str">
        <f>IF($A40="","",IF(Jury!X47="","",Jury!X47))</f>
        <v/>
      </c>
      <c r="X40" s="20" t="str">
        <f>IF($A40="","",IF(Jury!Y47="","",Jury!Y47))</f>
        <v/>
      </c>
      <c r="Y40" s="20" t="str">
        <f>IF($A40="","",IF(Jury!Z47="","",Jury!Z47))</f>
        <v/>
      </c>
      <c r="Z40" s="20" t="str">
        <f>IF($A40="","",IF(Jury!AA47="","",Jury!AA47))</f>
        <v/>
      </c>
      <c r="AA40" s="20" t="str">
        <f>IF($A40="","",IF(Jury!AB47="","",Jury!AB47))</f>
        <v/>
      </c>
      <c r="AB40" s="20" t="str">
        <f>IF($A40="","",IF(Jury!AC47="","",Jury!AC47))</f>
        <v/>
      </c>
    </row>
    <row r="41" spans="1:28" x14ac:dyDescent="0.25">
      <c r="A41" s="177" t="str">
        <f>IF(Jury!B48="","",Jury!A48)</f>
        <v/>
      </c>
      <c r="B41" s="20" t="str">
        <f>IF($A41="","",IF(Jury!B48="","",Jury!B48))</f>
        <v/>
      </c>
      <c r="C41" s="20" t="str">
        <f>IF($A41="","",IF(Jury!C48="","",Jury!C48))</f>
        <v/>
      </c>
      <c r="D41" s="20" t="str">
        <f>IF($A41="","",IF(Jury!D48="","",Jury!D48))</f>
        <v/>
      </c>
      <c r="E41" s="172" t="str">
        <f>IF(B41="","",'allg. Daten'!$C$6)</f>
        <v/>
      </c>
      <c r="F41" s="20" t="str">
        <f>IF($A41="","",IF(Jury!E48="","",Jury!E48))</f>
        <v/>
      </c>
      <c r="G41" s="20" t="str">
        <f>IF($A41="","",IF(Jury!F48="","",Jury!F48))</f>
        <v/>
      </c>
      <c r="H41" s="20" t="str">
        <f>IF($A41="","",IF(Jury!G48="","",Jury!G48))</f>
        <v/>
      </c>
      <c r="I41" s="20" t="str">
        <f>IF($A41="","",IF(Jury!H48="","",Jury!H48))</f>
        <v/>
      </c>
      <c r="J41" s="20" t="str">
        <f>IF($A41="","",IF(Jury!I48="","",Jury!I48))</f>
        <v/>
      </c>
      <c r="K41" s="20" t="str">
        <f>IF($A41="","",IF(Jury!J48="","",Jury!J48))</f>
        <v/>
      </c>
      <c r="L41" s="20" t="str">
        <f>IF($A41="","",IF(Jury!K48="","",Jury!K48))</f>
        <v/>
      </c>
      <c r="M41" s="20" t="str">
        <f>IF($A41="","",IF(Jury!L48="","",Jury!L48))</f>
        <v/>
      </c>
      <c r="N41" s="20" t="str">
        <f>IF($A41="","",IF(Jury!M48="","",Jury!M48))</f>
        <v/>
      </c>
      <c r="O41" s="20" t="str">
        <f>IF($A41="","",IF(Jury!N48="","",Jury!N48))</f>
        <v/>
      </c>
      <c r="P41" s="20" t="str">
        <f>IF($A41="","",IF(Jury!O48="","",Jury!O48))</f>
        <v/>
      </c>
      <c r="Q41" s="20" t="str">
        <f>IF($A41="","",IF(Jury!P48="","",Jury!P48))</f>
        <v/>
      </c>
      <c r="R41" s="20" t="str">
        <f>IF($A41="","",IF(Jury!Q48="","",Jury!Q48))</f>
        <v/>
      </c>
      <c r="S41" s="20" t="str">
        <f>IF($A41="","",IF(Jury!R48="","",Jury!R48))</f>
        <v/>
      </c>
      <c r="T41" s="20" t="str">
        <f>IF($A41="","",IF(Jury!S48="","",Jury!S48))</f>
        <v/>
      </c>
      <c r="U41" s="20" t="str">
        <f>IF($A41="","",IF(Jury!T48="","",Jury!T48))</f>
        <v/>
      </c>
      <c r="V41" s="20" t="str">
        <f>IF($A41="","",IF(Jury!U48="","",Jury!U48))</f>
        <v/>
      </c>
      <c r="W41" s="20" t="str">
        <f>IF($A41="","",IF(Jury!X48="","",Jury!X48))</f>
        <v/>
      </c>
      <c r="X41" s="20" t="str">
        <f>IF($A41="","",IF(Jury!Y48="","",Jury!Y48))</f>
        <v/>
      </c>
      <c r="Y41" s="20" t="str">
        <f>IF($A41="","",IF(Jury!Z48="","",Jury!Z48))</f>
        <v/>
      </c>
      <c r="Z41" s="20" t="str">
        <f>IF($A41="","",IF(Jury!AA48="","",Jury!AA48))</f>
        <v/>
      </c>
      <c r="AA41" s="20" t="str">
        <f>IF($A41="","",IF(Jury!AB48="","",Jury!AB48))</f>
        <v/>
      </c>
      <c r="AB41" s="20" t="str">
        <f>IF($A41="","",IF(Jury!AC48="","",Jury!AC48))</f>
        <v/>
      </c>
    </row>
    <row r="42" spans="1:28" x14ac:dyDescent="0.25">
      <c r="A42" s="177" t="str">
        <f>IF(Jury!B49="","",Jury!A49)</f>
        <v/>
      </c>
      <c r="B42" s="20" t="str">
        <f>IF($A42="","",IF(Jury!B49="","",Jury!B49))</f>
        <v/>
      </c>
      <c r="C42" s="20" t="str">
        <f>IF($A42="","",IF(Jury!C49="","",Jury!C49))</f>
        <v/>
      </c>
      <c r="D42" s="20" t="str">
        <f>IF($A42="","",IF(Jury!D49="","",Jury!D49))</f>
        <v/>
      </c>
      <c r="E42" s="172" t="str">
        <f>IF(B42="","",'allg. Daten'!$C$6)</f>
        <v/>
      </c>
      <c r="F42" s="20" t="str">
        <f>IF($A42="","",IF(Jury!E49="","",Jury!E49))</f>
        <v/>
      </c>
      <c r="G42" s="20" t="str">
        <f>IF($A42="","",IF(Jury!F49="","",Jury!F49))</f>
        <v/>
      </c>
      <c r="H42" s="20" t="str">
        <f>IF($A42="","",IF(Jury!G49="","",Jury!G49))</f>
        <v/>
      </c>
      <c r="I42" s="20" t="str">
        <f>IF($A42="","",IF(Jury!H49="","",Jury!H49))</f>
        <v/>
      </c>
      <c r="J42" s="20" t="str">
        <f>IF($A42="","",IF(Jury!I49="","",Jury!I49))</f>
        <v/>
      </c>
      <c r="K42" s="20" t="str">
        <f>IF($A42="","",IF(Jury!J49="","",Jury!J49))</f>
        <v/>
      </c>
      <c r="L42" s="20" t="str">
        <f>IF($A42="","",IF(Jury!K49="","",Jury!K49))</f>
        <v/>
      </c>
      <c r="M42" s="20" t="str">
        <f>IF($A42="","",IF(Jury!L49="","",Jury!L49))</f>
        <v/>
      </c>
      <c r="N42" s="20" t="str">
        <f>IF($A42="","",IF(Jury!M49="","",Jury!M49))</f>
        <v/>
      </c>
      <c r="O42" s="20" t="str">
        <f>IF($A42="","",IF(Jury!N49="","",Jury!N49))</f>
        <v/>
      </c>
      <c r="P42" s="20" t="str">
        <f>IF($A42="","",IF(Jury!O49="","",Jury!O49))</f>
        <v/>
      </c>
      <c r="Q42" s="20" t="str">
        <f>IF($A42="","",IF(Jury!P49="","",Jury!P49))</f>
        <v/>
      </c>
      <c r="R42" s="20" t="str">
        <f>IF($A42="","",IF(Jury!Q49="","",Jury!Q49))</f>
        <v/>
      </c>
      <c r="S42" s="20" t="str">
        <f>IF($A42="","",IF(Jury!R49="","",Jury!R49))</f>
        <v/>
      </c>
      <c r="T42" s="20" t="str">
        <f>IF($A42="","",IF(Jury!S49="","",Jury!S49))</f>
        <v/>
      </c>
      <c r="U42" s="20" t="str">
        <f>IF($A42="","",IF(Jury!T49="","",Jury!T49))</f>
        <v/>
      </c>
      <c r="V42" s="20" t="str">
        <f>IF($A42="","",IF(Jury!U49="","",Jury!U49))</f>
        <v/>
      </c>
      <c r="W42" s="20" t="str">
        <f>IF($A42="","",IF(Jury!X49="","",Jury!X49))</f>
        <v/>
      </c>
      <c r="X42" s="20" t="str">
        <f>IF($A42="","",IF(Jury!Y49="","",Jury!Y49))</f>
        <v/>
      </c>
      <c r="Y42" s="20" t="str">
        <f>IF($A42="","",IF(Jury!Z49="","",Jury!Z49))</f>
        <v/>
      </c>
      <c r="Z42" s="20" t="str">
        <f>IF($A42="","",IF(Jury!AA49="","",Jury!AA49))</f>
        <v/>
      </c>
      <c r="AA42" s="20" t="str">
        <f>IF($A42="","",IF(Jury!AB49="","",Jury!AB49))</f>
        <v/>
      </c>
      <c r="AB42" s="20" t="str">
        <f>IF($A42="","",IF(Jury!AC49="","",Jury!AC49))</f>
        <v/>
      </c>
    </row>
    <row r="43" spans="1:28" x14ac:dyDescent="0.25">
      <c r="A43" s="177" t="str">
        <f>IF(Jury!B50="","",Jury!A50)</f>
        <v/>
      </c>
      <c r="B43" s="20" t="str">
        <f>IF($A43="","",IF(Jury!B50="","",Jury!B50))</f>
        <v/>
      </c>
      <c r="C43" s="20" t="str">
        <f>IF($A43="","",IF(Jury!C50="","",Jury!C50))</f>
        <v/>
      </c>
      <c r="D43" s="20" t="str">
        <f>IF($A43="","",IF(Jury!D50="","",Jury!D50))</f>
        <v/>
      </c>
      <c r="E43" s="172" t="str">
        <f>IF(B43="","",'allg. Daten'!$C$6)</f>
        <v/>
      </c>
      <c r="F43" s="20" t="str">
        <f>IF($A43="","",IF(Jury!E50="","",Jury!E50))</f>
        <v/>
      </c>
      <c r="G43" s="20" t="str">
        <f>IF($A43="","",IF(Jury!F50="","",Jury!F50))</f>
        <v/>
      </c>
      <c r="H43" s="20" t="str">
        <f>IF($A43="","",IF(Jury!G50="","",Jury!G50))</f>
        <v/>
      </c>
      <c r="I43" s="20" t="str">
        <f>IF($A43="","",IF(Jury!H50="","",Jury!H50))</f>
        <v/>
      </c>
      <c r="J43" s="20" t="str">
        <f>IF($A43="","",IF(Jury!I50="","",Jury!I50))</f>
        <v/>
      </c>
      <c r="K43" s="20" t="str">
        <f>IF($A43="","",IF(Jury!J50="","",Jury!J50))</f>
        <v/>
      </c>
      <c r="L43" s="20" t="str">
        <f>IF($A43="","",IF(Jury!K50="","",Jury!K50))</f>
        <v/>
      </c>
      <c r="M43" s="20" t="str">
        <f>IF($A43="","",IF(Jury!L50="","",Jury!L50))</f>
        <v/>
      </c>
      <c r="N43" s="20" t="str">
        <f>IF($A43="","",IF(Jury!M50="","",Jury!M50))</f>
        <v/>
      </c>
      <c r="O43" s="20" t="str">
        <f>IF($A43="","",IF(Jury!N50="","",Jury!N50))</f>
        <v/>
      </c>
      <c r="P43" s="20" t="str">
        <f>IF($A43="","",IF(Jury!O50="","",Jury!O50))</f>
        <v/>
      </c>
      <c r="Q43" s="20" t="str">
        <f>IF($A43="","",IF(Jury!P50="","",Jury!P50))</f>
        <v/>
      </c>
      <c r="R43" s="20" t="str">
        <f>IF($A43="","",IF(Jury!Q50="","",Jury!Q50))</f>
        <v/>
      </c>
      <c r="S43" s="20" t="str">
        <f>IF($A43="","",IF(Jury!R50="","",Jury!R50))</f>
        <v/>
      </c>
      <c r="T43" s="20" t="str">
        <f>IF($A43="","",IF(Jury!S50="","",Jury!S50))</f>
        <v/>
      </c>
      <c r="U43" s="20" t="str">
        <f>IF($A43="","",IF(Jury!T50="","",Jury!T50))</f>
        <v/>
      </c>
      <c r="V43" s="20" t="str">
        <f>IF($A43="","",IF(Jury!U50="","",Jury!U50))</f>
        <v/>
      </c>
      <c r="W43" s="20" t="str">
        <f>IF($A43="","",IF(Jury!X50="","",Jury!X50))</f>
        <v/>
      </c>
      <c r="X43" s="20" t="str">
        <f>IF($A43="","",IF(Jury!Y50="","",Jury!Y50))</f>
        <v/>
      </c>
      <c r="Y43" s="20" t="str">
        <f>IF($A43="","",IF(Jury!Z50="","",Jury!Z50))</f>
        <v/>
      </c>
      <c r="Z43" s="20" t="str">
        <f>IF($A43="","",IF(Jury!AA50="","",Jury!AA50))</f>
        <v/>
      </c>
      <c r="AA43" s="20" t="str">
        <f>IF($A43="","",IF(Jury!AB50="","",Jury!AB50))</f>
        <v/>
      </c>
      <c r="AB43" s="20" t="str">
        <f>IF($A43="","",IF(Jury!AC50="","",Jury!AC50))</f>
        <v/>
      </c>
    </row>
    <row r="44" spans="1:28" x14ac:dyDescent="0.25">
      <c r="A44" s="177" t="str">
        <f>IF(Jury!B51="","",Jury!A51)</f>
        <v/>
      </c>
      <c r="B44" s="20" t="str">
        <f>IF($A44="","",IF(Jury!B51="","",Jury!B51))</f>
        <v/>
      </c>
      <c r="C44" s="20" t="str">
        <f>IF($A44="","",IF(Jury!C51="","",Jury!C51))</f>
        <v/>
      </c>
      <c r="D44" s="20" t="str">
        <f>IF($A44="","",IF(Jury!D51="","",Jury!D51))</f>
        <v/>
      </c>
      <c r="E44" s="172" t="str">
        <f>IF(B44="","",'allg. Daten'!$C$6)</f>
        <v/>
      </c>
      <c r="F44" s="20" t="str">
        <f>IF($A44="","",IF(Jury!E51="","",Jury!E51))</f>
        <v/>
      </c>
      <c r="G44" s="20" t="str">
        <f>IF($A44="","",IF(Jury!F51="","",Jury!F51))</f>
        <v/>
      </c>
      <c r="H44" s="20" t="str">
        <f>IF($A44="","",IF(Jury!G51="","",Jury!G51))</f>
        <v/>
      </c>
      <c r="I44" s="20" t="str">
        <f>IF($A44="","",IF(Jury!H51="","",Jury!H51))</f>
        <v/>
      </c>
      <c r="J44" s="20" t="str">
        <f>IF($A44="","",IF(Jury!I51="","",Jury!I51))</f>
        <v/>
      </c>
      <c r="K44" s="20" t="str">
        <f>IF($A44="","",IF(Jury!J51="","",Jury!J51))</f>
        <v/>
      </c>
      <c r="L44" s="20" t="str">
        <f>IF($A44="","",IF(Jury!K51="","",Jury!K51))</f>
        <v/>
      </c>
      <c r="M44" s="20" t="str">
        <f>IF($A44="","",IF(Jury!L51="","",Jury!L51))</f>
        <v/>
      </c>
      <c r="N44" s="20" t="str">
        <f>IF($A44="","",IF(Jury!M51="","",Jury!M51))</f>
        <v/>
      </c>
      <c r="O44" s="20" t="str">
        <f>IF($A44="","",IF(Jury!N51="","",Jury!N51))</f>
        <v/>
      </c>
      <c r="P44" s="20" t="str">
        <f>IF($A44="","",IF(Jury!O51="","",Jury!O51))</f>
        <v/>
      </c>
      <c r="Q44" s="20" t="str">
        <f>IF($A44="","",IF(Jury!P51="","",Jury!P51))</f>
        <v/>
      </c>
      <c r="R44" s="20" t="str">
        <f>IF($A44="","",IF(Jury!Q51="","",Jury!Q51))</f>
        <v/>
      </c>
      <c r="S44" s="20" t="str">
        <f>IF($A44="","",IF(Jury!R51="","",Jury!R51))</f>
        <v/>
      </c>
      <c r="T44" s="20" t="str">
        <f>IF($A44="","",IF(Jury!S51="","",Jury!S51))</f>
        <v/>
      </c>
      <c r="U44" s="20" t="str">
        <f>IF($A44="","",IF(Jury!T51="","",Jury!T51))</f>
        <v/>
      </c>
      <c r="V44" s="20" t="str">
        <f>IF($A44="","",IF(Jury!U51="","",Jury!U51))</f>
        <v/>
      </c>
      <c r="W44" s="20" t="str">
        <f>IF($A44="","",IF(Jury!X51="","",Jury!X51))</f>
        <v/>
      </c>
      <c r="X44" s="20" t="str">
        <f>IF($A44="","",IF(Jury!Y51="","",Jury!Y51))</f>
        <v/>
      </c>
      <c r="Y44" s="20" t="str">
        <f>IF($A44="","",IF(Jury!Z51="","",Jury!Z51))</f>
        <v/>
      </c>
      <c r="Z44" s="20" t="str">
        <f>IF($A44="","",IF(Jury!AA51="","",Jury!AA51))</f>
        <v/>
      </c>
      <c r="AA44" s="20" t="str">
        <f>IF($A44="","",IF(Jury!AB51="","",Jury!AB51))</f>
        <v/>
      </c>
      <c r="AB44" s="20" t="str">
        <f>IF($A44="","",IF(Jury!AC51="","",Jury!AC51))</f>
        <v/>
      </c>
    </row>
    <row r="45" spans="1:28" x14ac:dyDescent="0.25">
      <c r="A45" s="177" t="str">
        <f>IF(Jury!B52="","",Jury!A52)</f>
        <v/>
      </c>
      <c r="B45" s="20" t="str">
        <f>IF($A45="","",IF(Jury!B52="","",Jury!B52))</f>
        <v/>
      </c>
      <c r="C45" s="20" t="str">
        <f>IF($A45="","",IF(Jury!C52="","",Jury!C52))</f>
        <v/>
      </c>
      <c r="D45" s="20" t="str">
        <f>IF($A45="","",IF(Jury!D52="","",Jury!D52))</f>
        <v/>
      </c>
      <c r="E45" s="172" t="str">
        <f>IF(B45="","",'allg. Daten'!$C$6)</f>
        <v/>
      </c>
      <c r="F45" s="20" t="str">
        <f>IF($A45="","",IF(Jury!E52="","",Jury!E52))</f>
        <v/>
      </c>
      <c r="G45" s="20" t="str">
        <f>IF($A45="","",IF(Jury!F52="","",Jury!F52))</f>
        <v/>
      </c>
      <c r="H45" s="20" t="str">
        <f>IF($A45="","",IF(Jury!G52="","",Jury!G52))</f>
        <v/>
      </c>
      <c r="I45" s="20" t="str">
        <f>IF($A45="","",IF(Jury!H52="","",Jury!H52))</f>
        <v/>
      </c>
      <c r="J45" s="20" t="str">
        <f>IF($A45="","",IF(Jury!I52="","",Jury!I52))</f>
        <v/>
      </c>
      <c r="K45" s="20" t="str">
        <f>IF($A45="","",IF(Jury!J52="","",Jury!J52))</f>
        <v/>
      </c>
      <c r="L45" s="20" t="str">
        <f>IF($A45="","",IF(Jury!K52="","",Jury!K52))</f>
        <v/>
      </c>
      <c r="M45" s="20" t="str">
        <f>IF($A45="","",IF(Jury!L52="","",Jury!L52))</f>
        <v/>
      </c>
      <c r="N45" s="20" t="str">
        <f>IF($A45="","",IF(Jury!M52="","",Jury!M52))</f>
        <v/>
      </c>
      <c r="O45" s="20" t="str">
        <f>IF($A45="","",IF(Jury!N52="","",Jury!N52))</f>
        <v/>
      </c>
      <c r="P45" s="20" t="str">
        <f>IF($A45="","",IF(Jury!O52="","",Jury!O52))</f>
        <v/>
      </c>
      <c r="Q45" s="20" t="str">
        <f>IF($A45="","",IF(Jury!P52="","",Jury!P52))</f>
        <v/>
      </c>
      <c r="R45" s="20" t="str">
        <f>IF($A45="","",IF(Jury!Q52="","",Jury!Q52))</f>
        <v/>
      </c>
      <c r="S45" s="20" t="str">
        <f>IF($A45="","",IF(Jury!R52="","",Jury!R52))</f>
        <v/>
      </c>
      <c r="T45" s="20" t="str">
        <f>IF($A45="","",IF(Jury!S52="","",Jury!S52))</f>
        <v/>
      </c>
      <c r="U45" s="20" t="str">
        <f>IF($A45="","",IF(Jury!T52="","",Jury!T52))</f>
        <v/>
      </c>
      <c r="V45" s="20" t="str">
        <f>IF($A45="","",IF(Jury!U52="","",Jury!U52))</f>
        <v/>
      </c>
      <c r="W45" s="20" t="str">
        <f>IF($A45="","",IF(Jury!X52="","",Jury!X52))</f>
        <v/>
      </c>
      <c r="X45" s="20" t="str">
        <f>IF($A45="","",IF(Jury!Y52="","",Jury!Y52))</f>
        <v/>
      </c>
      <c r="Y45" s="20" t="str">
        <f>IF($A45="","",IF(Jury!Z52="","",Jury!Z52))</f>
        <v/>
      </c>
      <c r="Z45" s="20" t="str">
        <f>IF($A45="","",IF(Jury!AA52="","",Jury!AA52))</f>
        <v/>
      </c>
      <c r="AA45" s="20" t="str">
        <f>IF($A45="","",IF(Jury!AB52="","",Jury!AB52))</f>
        <v/>
      </c>
      <c r="AB45" s="20" t="str">
        <f>IF($A45="","",IF(Jury!AC52="","",Jury!AC52))</f>
        <v/>
      </c>
    </row>
    <row r="46" spans="1:28" x14ac:dyDescent="0.25">
      <c r="A46" s="177" t="str">
        <f>IF(Jury!B53="","",Jury!A53)</f>
        <v/>
      </c>
      <c r="B46" s="20" t="str">
        <f>IF($A46="","",IF(Jury!B53="","",Jury!B53))</f>
        <v/>
      </c>
      <c r="C46" s="20" t="str">
        <f>IF($A46="","",IF(Jury!C53="","",Jury!C53))</f>
        <v/>
      </c>
      <c r="D46" s="20" t="str">
        <f>IF($A46="","",IF(Jury!D53="","",Jury!D53))</f>
        <v/>
      </c>
      <c r="E46" s="172" t="str">
        <f>IF(B46="","",'allg. Daten'!$C$6)</f>
        <v/>
      </c>
      <c r="F46" s="20" t="str">
        <f>IF($A46="","",IF(Jury!E53="","",Jury!E53))</f>
        <v/>
      </c>
      <c r="G46" s="20" t="str">
        <f>IF($A46="","",IF(Jury!F53="","",Jury!F53))</f>
        <v/>
      </c>
      <c r="H46" s="20" t="str">
        <f>IF($A46="","",IF(Jury!G53="","",Jury!G53))</f>
        <v/>
      </c>
      <c r="I46" s="20" t="str">
        <f>IF($A46="","",IF(Jury!H53="","",Jury!H53))</f>
        <v/>
      </c>
      <c r="J46" s="20" t="str">
        <f>IF($A46="","",IF(Jury!I53="","",Jury!I53))</f>
        <v/>
      </c>
      <c r="K46" s="20" t="str">
        <f>IF($A46="","",IF(Jury!J53="","",Jury!J53))</f>
        <v/>
      </c>
      <c r="L46" s="20" t="str">
        <f>IF($A46="","",IF(Jury!K53="","",Jury!K53))</f>
        <v/>
      </c>
      <c r="M46" s="20" t="str">
        <f>IF($A46="","",IF(Jury!L53="","",Jury!L53))</f>
        <v/>
      </c>
      <c r="N46" s="20" t="str">
        <f>IF($A46="","",IF(Jury!M53="","",Jury!M53))</f>
        <v/>
      </c>
      <c r="O46" s="20" t="str">
        <f>IF($A46="","",IF(Jury!N53="","",Jury!N53))</f>
        <v/>
      </c>
      <c r="P46" s="20" t="str">
        <f>IF($A46="","",IF(Jury!O53="","",Jury!O53))</f>
        <v/>
      </c>
      <c r="Q46" s="20" t="str">
        <f>IF($A46="","",IF(Jury!P53="","",Jury!P53))</f>
        <v/>
      </c>
      <c r="R46" s="20" t="str">
        <f>IF($A46="","",IF(Jury!Q53="","",Jury!Q53))</f>
        <v/>
      </c>
      <c r="S46" s="20" t="str">
        <f>IF($A46="","",IF(Jury!R53="","",Jury!R53))</f>
        <v/>
      </c>
      <c r="T46" s="20" t="str">
        <f>IF($A46="","",IF(Jury!S53="","",Jury!S53))</f>
        <v/>
      </c>
      <c r="U46" s="20" t="str">
        <f>IF($A46="","",IF(Jury!T53="","",Jury!T53))</f>
        <v/>
      </c>
      <c r="V46" s="20" t="str">
        <f>IF($A46="","",IF(Jury!U53="","",Jury!U53))</f>
        <v/>
      </c>
      <c r="W46" s="20" t="str">
        <f>IF($A46="","",IF(Jury!X53="","",Jury!X53))</f>
        <v/>
      </c>
      <c r="X46" s="20" t="str">
        <f>IF($A46="","",IF(Jury!Y53="","",Jury!Y53))</f>
        <v/>
      </c>
      <c r="Y46" s="20" t="str">
        <f>IF($A46="","",IF(Jury!Z53="","",Jury!Z53))</f>
        <v/>
      </c>
      <c r="Z46" s="20" t="str">
        <f>IF($A46="","",IF(Jury!AA53="","",Jury!AA53))</f>
        <v/>
      </c>
      <c r="AA46" s="20" t="str">
        <f>IF($A46="","",IF(Jury!AB53="","",Jury!AB53))</f>
        <v/>
      </c>
      <c r="AB46" s="20" t="str">
        <f>IF($A46="","",IF(Jury!AC53="","",Jury!AC53))</f>
        <v/>
      </c>
    </row>
    <row r="47" spans="1:28" x14ac:dyDescent="0.25">
      <c r="A47" s="177" t="str">
        <f>IF(Jury!B54="","",Jury!A54)</f>
        <v/>
      </c>
      <c r="B47" s="20" t="str">
        <f>IF($A47="","",IF(Jury!B54="","",Jury!B54))</f>
        <v/>
      </c>
      <c r="C47" s="20" t="str">
        <f>IF($A47="","",IF(Jury!C54="","",Jury!C54))</f>
        <v/>
      </c>
      <c r="D47" s="20" t="str">
        <f>IF($A47="","",IF(Jury!D54="","",Jury!D54))</f>
        <v/>
      </c>
      <c r="E47" s="172" t="str">
        <f>IF(B47="","",'allg. Daten'!$C$6)</f>
        <v/>
      </c>
      <c r="F47" s="20" t="str">
        <f>IF($A47="","",IF(Jury!E54="","",Jury!E54))</f>
        <v/>
      </c>
      <c r="G47" s="20" t="str">
        <f>IF($A47="","",IF(Jury!F54="","",Jury!F54))</f>
        <v/>
      </c>
      <c r="H47" s="20" t="str">
        <f>IF($A47="","",IF(Jury!G54="","",Jury!G54))</f>
        <v/>
      </c>
      <c r="I47" s="20" t="str">
        <f>IF($A47="","",IF(Jury!H54="","",Jury!H54))</f>
        <v/>
      </c>
      <c r="J47" s="20" t="str">
        <f>IF($A47="","",IF(Jury!I54="","",Jury!I54))</f>
        <v/>
      </c>
      <c r="K47" s="20" t="str">
        <f>IF($A47="","",IF(Jury!J54="","",Jury!J54))</f>
        <v/>
      </c>
      <c r="L47" s="20" t="str">
        <f>IF($A47="","",IF(Jury!K54="","",Jury!K54))</f>
        <v/>
      </c>
      <c r="M47" s="20" t="str">
        <f>IF($A47="","",IF(Jury!L54="","",Jury!L54))</f>
        <v/>
      </c>
      <c r="N47" s="20" t="str">
        <f>IF($A47="","",IF(Jury!M54="","",Jury!M54))</f>
        <v/>
      </c>
      <c r="O47" s="20" t="str">
        <f>IF($A47="","",IF(Jury!N54="","",Jury!N54))</f>
        <v/>
      </c>
      <c r="P47" s="20" t="str">
        <f>IF($A47="","",IF(Jury!O54="","",Jury!O54))</f>
        <v/>
      </c>
      <c r="Q47" s="20" t="str">
        <f>IF($A47="","",IF(Jury!P54="","",Jury!P54))</f>
        <v/>
      </c>
      <c r="R47" s="20" t="str">
        <f>IF($A47="","",IF(Jury!Q54="","",Jury!Q54))</f>
        <v/>
      </c>
      <c r="S47" s="20" t="str">
        <f>IF($A47="","",IF(Jury!R54="","",Jury!R54))</f>
        <v/>
      </c>
      <c r="T47" s="20" t="str">
        <f>IF($A47="","",IF(Jury!S54="","",Jury!S54))</f>
        <v/>
      </c>
      <c r="U47" s="20" t="str">
        <f>IF($A47="","",IF(Jury!T54="","",Jury!T54))</f>
        <v/>
      </c>
      <c r="V47" s="20" t="str">
        <f>IF($A47="","",IF(Jury!U54="","",Jury!U54))</f>
        <v/>
      </c>
      <c r="W47" s="20" t="str">
        <f>IF($A47="","",IF(Jury!X54="","",Jury!X54))</f>
        <v/>
      </c>
      <c r="X47" s="20" t="str">
        <f>IF($A47="","",IF(Jury!Y54="","",Jury!Y54))</f>
        <v/>
      </c>
      <c r="Y47" s="20" t="str">
        <f>IF($A47="","",IF(Jury!Z54="","",Jury!Z54))</f>
        <v/>
      </c>
      <c r="Z47" s="20" t="str">
        <f>IF($A47="","",IF(Jury!AA54="","",Jury!AA54))</f>
        <v/>
      </c>
      <c r="AA47" s="20" t="str">
        <f>IF($A47="","",IF(Jury!AB54="","",Jury!AB54))</f>
        <v/>
      </c>
      <c r="AB47" s="20" t="str">
        <f>IF($A47="","",IF(Jury!AC54="","",Jury!AC54))</f>
        <v/>
      </c>
    </row>
    <row r="48" spans="1:28" x14ac:dyDescent="0.25">
      <c r="A48" s="177" t="str">
        <f>IF(Jury!B55="","",Jury!A55)</f>
        <v/>
      </c>
      <c r="B48" s="20" t="str">
        <f>IF($A48="","",IF(Jury!B55="","",Jury!B55))</f>
        <v/>
      </c>
      <c r="C48" s="20" t="str">
        <f>IF($A48="","",IF(Jury!C55="","",Jury!C55))</f>
        <v/>
      </c>
      <c r="D48" s="20" t="str">
        <f>IF($A48="","",IF(Jury!D55="","",Jury!D55))</f>
        <v/>
      </c>
      <c r="E48" s="172" t="str">
        <f>IF(B48="","",'allg. Daten'!$C$6)</f>
        <v/>
      </c>
      <c r="F48" s="20" t="str">
        <f>IF($A48="","",IF(Jury!E55="","",Jury!E55))</f>
        <v/>
      </c>
      <c r="G48" s="20" t="str">
        <f>IF($A48="","",IF(Jury!F55="","",Jury!F55))</f>
        <v/>
      </c>
      <c r="H48" s="20" t="str">
        <f>IF($A48="","",IF(Jury!G55="","",Jury!G55))</f>
        <v/>
      </c>
      <c r="I48" s="20" t="str">
        <f>IF($A48="","",IF(Jury!H55="","",Jury!H55))</f>
        <v/>
      </c>
      <c r="J48" s="20" t="str">
        <f>IF($A48="","",IF(Jury!I55="","",Jury!I55))</f>
        <v/>
      </c>
      <c r="K48" s="20" t="str">
        <f>IF($A48="","",IF(Jury!J55="","",Jury!J55))</f>
        <v/>
      </c>
      <c r="L48" s="20" t="str">
        <f>IF($A48="","",IF(Jury!K55="","",Jury!K55))</f>
        <v/>
      </c>
      <c r="M48" s="20" t="str">
        <f>IF($A48="","",IF(Jury!L55="","",Jury!L55))</f>
        <v/>
      </c>
      <c r="N48" s="20" t="str">
        <f>IF($A48="","",IF(Jury!M55="","",Jury!M55))</f>
        <v/>
      </c>
      <c r="O48" s="20" t="str">
        <f>IF($A48="","",IF(Jury!N55="","",Jury!N55))</f>
        <v/>
      </c>
      <c r="P48" s="20" t="str">
        <f>IF($A48="","",IF(Jury!O55="","",Jury!O55))</f>
        <v/>
      </c>
      <c r="Q48" s="20" t="str">
        <f>IF($A48="","",IF(Jury!P55="","",Jury!P55))</f>
        <v/>
      </c>
      <c r="R48" s="20" t="str">
        <f>IF($A48="","",IF(Jury!Q55="","",Jury!Q55))</f>
        <v/>
      </c>
      <c r="S48" s="20" t="str">
        <f>IF($A48="","",IF(Jury!R55="","",Jury!R55))</f>
        <v/>
      </c>
      <c r="T48" s="20" t="str">
        <f>IF($A48="","",IF(Jury!S55="","",Jury!S55))</f>
        <v/>
      </c>
      <c r="U48" s="20" t="str">
        <f>IF($A48="","",IF(Jury!T55="","",Jury!T55))</f>
        <v/>
      </c>
      <c r="V48" s="20" t="str">
        <f>IF($A48="","",IF(Jury!U55="","",Jury!U55))</f>
        <v/>
      </c>
      <c r="W48" s="20" t="str">
        <f>IF($A48="","",IF(Jury!X55="","",Jury!X55))</f>
        <v/>
      </c>
      <c r="X48" s="20" t="str">
        <f>IF($A48="","",IF(Jury!Y55="","",Jury!Y55))</f>
        <v/>
      </c>
      <c r="Y48" s="20" t="str">
        <f>IF($A48="","",IF(Jury!Z55="","",Jury!Z55))</f>
        <v/>
      </c>
      <c r="Z48" s="20" t="str">
        <f>IF($A48="","",IF(Jury!AA55="","",Jury!AA55))</f>
        <v/>
      </c>
      <c r="AA48" s="20" t="str">
        <f>IF($A48="","",IF(Jury!AB55="","",Jury!AB55))</f>
        <v/>
      </c>
      <c r="AB48" s="20" t="str">
        <f>IF($A48="","",IF(Jury!AC55="","",Jury!AC55))</f>
        <v/>
      </c>
    </row>
    <row r="49" spans="1:28" x14ac:dyDescent="0.25">
      <c r="A49" s="177" t="str">
        <f>IF(Jury!B56="","",Jury!A56)</f>
        <v/>
      </c>
      <c r="B49" s="20" t="str">
        <f>IF($A49="","",IF(Jury!B56="","",Jury!B56))</f>
        <v/>
      </c>
      <c r="C49" s="20" t="str">
        <f>IF($A49="","",IF(Jury!C56="","",Jury!C56))</f>
        <v/>
      </c>
      <c r="D49" s="20" t="str">
        <f>IF($A49="","",IF(Jury!D56="","",Jury!D56))</f>
        <v/>
      </c>
      <c r="E49" s="172" t="str">
        <f>IF(B49="","",'allg. Daten'!$C$6)</f>
        <v/>
      </c>
      <c r="F49" s="20" t="str">
        <f>IF($A49="","",IF(Jury!E56="","",Jury!E56))</f>
        <v/>
      </c>
      <c r="G49" s="20" t="str">
        <f>IF($A49="","",IF(Jury!F56="","",Jury!F56))</f>
        <v/>
      </c>
      <c r="H49" s="20" t="str">
        <f>IF($A49="","",IF(Jury!G56="","",Jury!G56))</f>
        <v/>
      </c>
      <c r="I49" s="20" t="str">
        <f>IF($A49="","",IF(Jury!H56="","",Jury!H56))</f>
        <v/>
      </c>
      <c r="J49" s="20" t="str">
        <f>IF($A49="","",IF(Jury!I56="","",Jury!I56))</f>
        <v/>
      </c>
      <c r="K49" s="20" t="str">
        <f>IF($A49="","",IF(Jury!J56="","",Jury!J56))</f>
        <v/>
      </c>
      <c r="L49" s="20" t="str">
        <f>IF($A49="","",IF(Jury!K56="","",Jury!K56))</f>
        <v/>
      </c>
      <c r="M49" s="20" t="str">
        <f>IF($A49="","",IF(Jury!L56="","",Jury!L56))</f>
        <v/>
      </c>
      <c r="N49" s="20" t="str">
        <f>IF($A49="","",IF(Jury!M56="","",Jury!M56))</f>
        <v/>
      </c>
      <c r="O49" s="20" t="str">
        <f>IF($A49="","",IF(Jury!N56="","",Jury!N56))</f>
        <v/>
      </c>
      <c r="P49" s="20" t="str">
        <f>IF($A49="","",IF(Jury!O56="","",Jury!O56))</f>
        <v/>
      </c>
      <c r="Q49" s="20" t="str">
        <f>IF($A49="","",IF(Jury!P56="","",Jury!P56))</f>
        <v/>
      </c>
      <c r="R49" s="20" t="str">
        <f>IF($A49="","",IF(Jury!Q56="","",Jury!Q56))</f>
        <v/>
      </c>
      <c r="S49" s="20" t="str">
        <f>IF($A49="","",IF(Jury!R56="","",Jury!R56))</f>
        <v/>
      </c>
      <c r="T49" s="20" t="str">
        <f>IF($A49="","",IF(Jury!S56="","",Jury!S56))</f>
        <v/>
      </c>
      <c r="U49" s="20" t="str">
        <f>IF($A49="","",IF(Jury!T56="","",Jury!T56))</f>
        <v/>
      </c>
      <c r="V49" s="20" t="str">
        <f>IF($A49="","",IF(Jury!U56="","",Jury!U56))</f>
        <v/>
      </c>
      <c r="W49" s="20" t="str">
        <f>IF($A49="","",IF(Jury!X56="","",Jury!X56))</f>
        <v/>
      </c>
      <c r="X49" s="20" t="str">
        <f>IF($A49="","",IF(Jury!Y56="","",Jury!Y56))</f>
        <v/>
      </c>
      <c r="Y49" s="20" t="str">
        <f>IF($A49="","",IF(Jury!Z56="","",Jury!Z56))</f>
        <v/>
      </c>
      <c r="Z49" s="20" t="str">
        <f>IF($A49="","",IF(Jury!AA56="","",Jury!AA56))</f>
        <v/>
      </c>
      <c r="AA49" s="20" t="str">
        <f>IF($A49="","",IF(Jury!AB56="","",Jury!AB56))</f>
        <v/>
      </c>
      <c r="AB49" s="20" t="str">
        <f>IF($A49="","",IF(Jury!AC56="","",Jury!AC56))</f>
        <v/>
      </c>
    </row>
    <row r="50" spans="1:28" x14ac:dyDescent="0.25">
      <c r="A50" s="177" t="str">
        <f>IF(Jury!B57="","",Jury!A57)</f>
        <v/>
      </c>
      <c r="B50" s="20" t="str">
        <f>IF($A50="","",IF(Jury!B57="","",Jury!B57))</f>
        <v/>
      </c>
      <c r="C50" s="20" t="str">
        <f>IF($A50="","",IF(Jury!C57="","",Jury!C57))</f>
        <v/>
      </c>
      <c r="D50" s="20" t="str">
        <f>IF($A50="","",IF(Jury!D57="","",Jury!D57))</f>
        <v/>
      </c>
      <c r="E50" s="172" t="str">
        <f>IF(B50="","",'allg. Daten'!$C$6)</f>
        <v/>
      </c>
      <c r="F50" s="20" t="str">
        <f>IF($A50="","",IF(Jury!E57="","",Jury!E57))</f>
        <v/>
      </c>
      <c r="G50" s="20" t="str">
        <f>IF($A50="","",IF(Jury!F57="","",Jury!F57))</f>
        <v/>
      </c>
      <c r="H50" s="20" t="str">
        <f>IF($A50="","",IF(Jury!G57="","",Jury!G57))</f>
        <v/>
      </c>
      <c r="I50" s="20" t="str">
        <f>IF($A50="","",IF(Jury!H57="","",Jury!H57))</f>
        <v/>
      </c>
      <c r="J50" s="20" t="str">
        <f>IF($A50="","",IF(Jury!I57="","",Jury!I57))</f>
        <v/>
      </c>
      <c r="K50" s="20" t="str">
        <f>IF($A50="","",IF(Jury!J57="","",Jury!J57))</f>
        <v/>
      </c>
      <c r="L50" s="20" t="str">
        <f>IF($A50="","",IF(Jury!K57="","",Jury!K57))</f>
        <v/>
      </c>
      <c r="M50" s="20" t="str">
        <f>IF($A50="","",IF(Jury!L57="","",Jury!L57))</f>
        <v/>
      </c>
      <c r="N50" s="20" t="str">
        <f>IF($A50="","",IF(Jury!M57="","",Jury!M57))</f>
        <v/>
      </c>
      <c r="O50" s="20" t="str">
        <f>IF($A50="","",IF(Jury!N57="","",Jury!N57))</f>
        <v/>
      </c>
      <c r="P50" s="20" t="str">
        <f>IF($A50="","",IF(Jury!O57="","",Jury!O57))</f>
        <v/>
      </c>
      <c r="Q50" s="20" t="str">
        <f>IF($A50="","",IF(Jury!P57="","",Jury!P57))</f>
        <v/>
      </c>
      <c r="R50" s="20" t="str">
        <f>IF($A50="","",IF(Jury!Q57="","",Jury!Q57))</f>
        <v/>
      </c>
      <c r="S50" s="20" t="str">
        <f>IF($A50="","",IF(Jury!R57="","",Jury!R57))</f>
        <v/>
      </c>
      <c r="T50" s="20" t="str">
        <f>IF($A50="","",IF(Jury!S57="","",Jury!S57))</f>
        <v/>
      </c>
      <c r="U50" s="20" t="str">
        <f>IF($A50="","",IF(Jury!T57="","",Jury!T57))</f>
        <v/>
      </c>
      <c r="V50" s="20" t="str">
        <f>IF($A50="","",IF(Jury!U57="","",Jury!U57))</f>
        <v/>
      </c>
      <c r="W50" s="20" t="str">
        <f>IF($A50="","",IF(Jury!X57="","",Jury!X57))</f>
        <v/>
      </c>
      <c r="X50" s="20" t="str">
        <f>IF($A50="","",IF(Jury!Y57="","",Jury!Y57))</f>
        <v/>
      </c>
      <c r="Y50" s="20" t="str">
        <f>IF($A50="","",IF(Jury!Z57="","",Jury!Z57))</f>
        <v/>
      </c>
      <c r="Z50" s="20" t="str">
        <f>IF($A50="","",IF(Jury!AA57="","",Jury!AA57))</f>
        <v/>
      </c>
      <c r="AA50" s="20" t="str">
        <f>IF($A50="","",IF(Jury!AB57="","",Jury!AB57))</f>
        <v/>
      </c>
      <c r="AB50" s="20" t="str">
        <f>IF($A50="","",IF(Jury!AC57="","",Jury!AC57))</f>
        <v/>
      </c>
    </row>
    <row r="51" spans="1:28" x14ac:dyDescent="0.25">
      <c r="A51" s="177" t="str">
        <f>IF(Jury!B58="","",Jury!A58)</f>
        <v/>
      </c>
      <c r="B51" s="20" t="str">
        <f>IF($A51="","",IF(Jury!B58="","",Jury!B58))</f>
        <v/>
      </c>
      <c r="C51" s="20" t="str">
        <f>IF($A51="","",IF(Jury!C58="","",Jury!C58))</f>
        <v/>
      </c>
      <c r="D51" s="20" t="str">
        <f>IF($A51="","",IF(Jury!D58="","",Jury!D58))</f>
        <v/>
      </c>
      <c r="E51" s="172" t="str">
        <f>IF(B51="","",'allg. Daten'!$C$6)</f>
        <v/>
      </c>
      <c r="F51" s="20" t="str">
        <f>IF($A51="","",IF(Jury!E58="","",Jury!E58))</f>
        <v/>
      </c>
      <c r="G51" s="20" t="str">
        <f>IF($A51="","",IF(Jury!F58="","",Jury!F58))</f>
        <v/>
      </c>
      <c r="H51" s="20" t="str">
        <f>IF($A51="","",IF(Jury!G58="","",Jury!G58))</f>
        <v/>
      </c>
      <c r="I51" s="20" t="str">
        <f>IF($A51="","",IF(Jury!H58="","",Jury!H58))</f>
        <v/>
      </c>
      <c r="J51" s="20" t="str">
        <f>IF($A51="","",IF(Jury!I58="","",Jury!I58))</f>
        <v/>
      </c>
      <c r="K51" s="20" t="str">
        <f>IF($A51="","",IF(Jury!J58="","",Jury!J58))</f>
        <v/>
      </c>
      <c r="L51" s="20" t="str">
        <f>IF($A51="","",IF(Jury!K58="","",Jury!K58))</f>
        <v/>
      </c>
      <c r="M51" s="20" t="str">
        <f>IF($A51="","",IF(Jury!L58="","",Jury!L58))</f>
        <v/>
      </c>
      <c r="N51" s="20" t="str">
        <f>IF($A51="","",IF(Jury!M58="","",Jury!M58))</f>
        <v/>
      </c>
      <c r="O51" s="20" t="str">
        <f>IF($A51="","",IF(Jury!N58="","",Jury!N58))</f>
        <v/>
      </c>
      <c r="P51" s="20" t="str">
        <f>IF($A51="","",IF(Jury!O58="","",Jury!O58))</f>
        <v/>
      </c>
      <c r="Q51" s="20" t="str">
        <f>IF($A51="","",IF(Jury!P58="","",Jury!P58))</f>
        <v/>
      </c>
      <c r="R51" s="20" t="str">
        <f>IF($A51="","",IF(Jury!Q58="","",Jury!Q58))</f>
        <v/>
      </c>
      <c r="S51" s="20" t="str">
        <f>IF($A51="","",IF(Jury!R58="","",Jury!R58))</f>
        <v/>
      </c>
      <c r="T51" s="20" t="str">
        <f>IF($A51="","",IF(Jury!S58="","",Jury!S58))</f>
        <v/>
      </c>
      <c r="U51" s="20" t="str">
        <f>IF($A51="","",IF(Jury!T58="","",Jury!T58))</f>
        <v/>
      </c>
      <c r="V51" s="20" t="str">
        <f>IF($A51="","",IF(Jury!U58="","",Jury!U58))</f>
        <v/>
      </c>
      <c r="W51" s="20" t="str">
        <f>IF($A51="","",IF(Jury!X58="","",Jury!X58))</f>
        <v/>
      </c>
      <c r="X51" s="20" t="str">
        <f>IF($A51="","",IF(Jury!Y58="","",Jury!Y58))</f>
        <v/>
      </c>
      <c r="Y51" s="20" t="str">
        <f>IF($A51="","",IF(Jury!Z58="","",Jury!Z58))</f>
        <v/>
      </c>
      <c r="Z51" s="20" t="str">
        <f>IF($A51="","",IF(Jury!AA58="","",Jury!AA58))</f>
        <v/>
      </c>
      <c r="AA51" s="20" t="str">
        <f>IF($A51="","",IF(Jury!AB58="","",Jury!AB58))</f>
        <v/>
      </c>
      <c r="AB51" s="20" t="str">
        <f>IF($A51="","",IF(Jury!AC58="","",Jury!AC58))</f>
        <v/>
      </c>
    </row>
    <row r="52" spans="1:28" x14ac:dyDescent="0.25">
      <c r="A52" s="177" t="str">
        <f>IF(Jury!B59="","",Jury!A59)</f>
        <v/>
      </c>
      <c r="B52" s="20" t="str">
        <f>IF($A52="","",IF(Jury!B59="","",Jury!B59))</f>
        <v/>
      </c>
      <c r="C52" s="20" t="str">
        <f>IF($A52="","",IF(Jury!C59="","",Jury!C59))</f>
        <v/>
      </c>
      <c r="D52" s="20" t="str">
        <f>IF($A52="","",IF(Jury!D59="","",Jury!D59))</f>
        <v/>
      </c>
      <c r="E52" s="172" t="str">
        <f>IF(B52="","",'allg. Daten'!$C$6)</f>
        <v/>
      </c>
      <c r="F52" s="20" t="str">
        <f>IF($A52="","",IF(Jury!E59="","",Jury!E59))</f>
        <v/>
      </c>
      <c r="G52" s="20" t="str">
        <f>IF($A52="","",IF(Jury!F59="","",Jury!F59))</f>
        <v/>
      </c>
      <c r="H52" s="20" t="str">
        <f>IF($A52="","",IF(Jury!G59="","",Jury!G59))</f>
        <v/>
      </c>
      <c r="I52" s="20" t="str">
        <f>IF($A52="","",IF(Jury!H59="","",Jury!H59))</f>
        <v/>
      </c>
      <c r="J52" s="20" t="str">
        <f>IF($A52="","",IF(Jury!I59="","",Jury!I59))</f>
        <v/>
      </c>
      <c r="K52" s="20" t="str">
        <f>IF($A52="","",IF(Jury!J59="","",Jury!J59))</f>
        <v/>
      </c>
      <c r="L52" s="20" t="str">
        <f>IF($A52="","",IF(Jury!K59="","",Jury!K59))</f>
        <v/>
      </c>
      <c r="M52" s="20" t="str">
        <f>IF($A52="","",IF(Jury!L59="","",Jury!L59))</f>
        <v/>
      </c>
      <c r="N52" s="20" t="str">
        <f>IF($A52="","",IF(Jury!M59="","",Jury!M59))</f>
        <v/>
      </c>
      <c r="O52" s="20" t="str">
        <f>IF($A52="","",IF(Jury!N59="","",Jury!N59))</f>
        <v/>
      </c>
      <c r="P52" s="20" t="str">
        <f>IF($A52="","",IF(Jury!O59="","",Jury!O59))</f>
        <v/>
      </c>
      <c r="Q52" s="20" t="str">
        <f>IF($A52="","",IF(Jury!P59="","",Jury!P59))</f>
        <v/>
      </c>
      <c r="R52" s="20" t="str">
        <f>IF($A52="","",IF(Jury!Q59="","",Jury!Q59))</f>
        <v/>
      </c>
      <c r="S52" s="20" t="str">
        <f>IF($A52="","",IF(Jury!R59="","",Jury!R59))</f>
        <v/>
      </c>
      <c r="T52" s="20" t="str">
        <f>IF($A52="","",IF(Jury!S59="","",Jury!S59))</f>
        <v/>
      </c>
      <c r="U52" s="20" t="str">
        <f>IF($A52="","",IF(Jury!T59="","",Jury!T59))</f>
        <v/>
      </c>
      <c r="V52" s="20" t="str">
        <f>IF($A52="","",IF(Jury!U59="","",Jury!U59))</f>
        <v/>
      </c>
      <c r="W52" s="20" t="str">
        <f>IF($A52="","",IF(Jury!X59="","",Jury!X59))</f>
        <v/>
      </c>
      <c r="X52" s="20" t="str">
        <f>IF($A52="","",IF(Jury!Y59="","",Jury!Y59))</f>
        <v/>
      </c>
      <c r="Y52" s="20" t="str">
        <f>IF($A52="","",IF(Jury!Z59="","",Jury!Z59))</f>
        <v/>
      </c>
      <c r="Z52" s="20" t="str">
        <f>IF($A52="","",IF(Jury!AA59="","",Jury!AA59))</f>
        <v/>
      </c>
      <c r="AA52" s="20" t="str">
        <f>IF($A52="","",IF(Jury!AB59="","",Jury!AB59))</f>
        <v/>
      </c>
      <c r="AB52" s="20" t="str">
        <f>IF($A52="","",IF(Jury!AC59="","",Jury!AC59))</f>
        <v/>
      </c>
    </row>
    <row r="53" spans="1:28" x14ac:dyDescent="0.25">
      <c r="A53" s="177" t="str">
        <f>IF(Jury!B60="","",Jury!A60)</f>
        <v/>
      </c>
      <c r="B53" s="20" t="str">
        <f>IF($A53="","",IF(Jury!B60="","",Jury!B60))</f>
        <v/>
      </c>
      <c r="C53" s="20" t="str">
        <f>IF($A53="","",IF(Jury!C60="","",Jury!C60))</f>
        <v/>
      </c>
      <c r="D53" s="20" t="str">
        <f>IF($A53="","",IF(Jury!D60="","",Jury!D60))</f>
        <v/>
      </c>
      <c r="E53" s="172" t="str">
        <f>IF(B53="","",'allg. Daten'!$C$6)</f>
        <v/>
      </c>
      <c r="F53" s="20" t="str">
        <f>IF($A53="","",IF(Jury!E60="","",Jury!E60))</f>
        <v/>
      </c>
      <c r="G53" s="20" t="str">
        <f>IF($A53="","",IF(Jury!F60="","",Jury!F60))</f>
        <v/>
      </c>
      <c r="H53" s="20" t="str">
        <f>IF($A53="","",IF(Jury!G60="","",Jury!G60))</f>
        <v/>
      </c>
      <c r="I53" s="20" t="str">
        <f>IF($A53="","",IF(Jury!H60="","",Jury!H60))</f>
        <v/>
      </c>
      <c r="J53" s="20" t="str">
        <f>IF($A53="","",IF(Jury!I60="","",Jury!I60))</f>
        <v/>
      </c>
      <c r="K53" s="20" t="str">
        <f>IF($A53="","",IF(Jury!J60="","",Jury!J60))</f>
        <v/>
      </c>
      <c r="L53" s="20" t="str">
        <f>IF($A53="","",IF(Jury!K60="","",Jury!K60))</f>
        <v/>
      </c>
      <c r="M53" s="20" t="str">
        <f>IF($A53="","",IF(Jury!L60="","",Jury!L60))</f>
        <v/>
      </c>
      <c r="N53" s="20" t="str">
        <f>IF($A53="","",IF(Jury!M60="","",Jury!M60))</f>
        <v/>
      </c>
      <c r="O53" s="20" t="str">
        <f>IF($A53="","",IF(Jury!N60="","",Jury!N60))</f>
        <v/>
      </c>
      <c r="P53" s="20" t="str">
        <f>IF($A53="","",IF(Jury!O60="","",Jury!O60))</f>
        <v/>
      </c>
      <c r="Q53" s="20" t="str">
        <f>IF($A53="","",IF(Jury!P60="","",Jury!P60))</f>
        <v/>
      </c>
      <c r="R53" s="20" t="str">
        <f>IF($A53="","",IF(Jury!Q60="","",Jury!Q60))</f>
        <v/>
      </c>
      <c r="S53" s="20" t="str">
        <f>IF($A53="","",IF(Jury!R60="","",Jury!R60))</f>
        <v/>
      </c>
      <c r="T53" s="20" t="str">
        <f>IF($A53="","",IF(Jury!S60="","",Jury!S60))</f>
        <v/>
      </c>
      <c r="U53" s="20" t="str">
        <f>IF($A53="","",IF(Jury!T60="","",Jury!T60))</f>
        <v/>
      </c>
      <c r="V53" s="20" t="str">
        <f>IF($A53="","",IF(Jury!U60="","",Jury!U60))</f>
        <v/>
      </c>
      <c r="W53" s="20" t="str">
        <f>IF($A53="","",IF(Jury!X60="","",Jury!X60))</f>
        <v/>
      </c>
      <c r="X53" s="20" t="str">
        <f>IF($A53="","",IF(Jury!Y60="","",Jury!Y60))</f>
        <v/>
      </c>
      <c r="Y53" s="20" t="str">
        <f>IF($A53="","",IF(Jury!Z60="","",Jury!Z60))</f>
        <v/>
      </c>
      <c r="Z53" s="20" t="str">
        <f>IF($A53="","",IF(Jury!AA60="","",Jury!AA60))</f>
        <v/>
      </c>
      <c r="AA53" s="20" t="str">
        <f>IF($A53="","",IF(Jury!AB60="","",Jury!AB60))</f>
        <v/>
      </c>
      <c r="AB53" s="20" t="str">
        <f>IF($A53="","",IF(Jury!AC60="","",Jury!AC60))</f>
        <v/>
      </c>
    </row>
    <row r="54" spans="1:28" x14ac:dyDescent="0.25">
      <c r="A54" s="177" t="str">
        <f>IF(Jury!B61="","",Jury!A61)</f>
        <v/>
      </c>
      <c r="B54" s="20" t="str">
        <f>IF($A54="","",IF(Jury!B61="","",Jury!B61))</f>
        <v/>
      </c>
      <c r="C54" s="20" t="str">
        <f>IF($A54="","",IF(Jury!C61="","",Jury!C61))</f>
        <v/>
      </c>
      <c r="D54" s="20" t="str">
        <f>IF($A54="","",IF(Jury!D61="","",Jury!D61))</f>
        <v/>
      </c>
      <c r="E54" s="172" t="str">
        <f>IF(B54="","",'allg. Daten'!$C$6)</f>
        <v/>
      </c>
      <c r="F54" s="20" t="str">
        <f>IF($A54="","",IF(Jury!E61="","",Jury!E61))</f>
        <v/>
      </c>
      <c r="G54" s="20" t="str">
        <f>IF($A54="","",IF(Jury!F61="","",Jury!F61))</f>
        <v/>
      </c>
      <c r="H54" s="20" t="str">
        <f>IF($A54="","",IF(Jury!G61="","",Jury!G61))</f>
        <v/>
      </c>
      <c r="I54" s="20" t="str">
        <f>IF($A54="","",IF(Jury!H61="","",Jury!H61))</f>
        <v/>
      </c>
      <c r="J54" s="20" t="str">
        <f>IF($A54="","",IF(Jury!I61="","",Jury!I61))</f>
        <v/>
      </c>
      <c r="K54" s="20" t="str">
        <f>IF($A54="","",IF(Jury!J61="","",Jury!J61))</f>
        <v/>
      </c>
      <c r="L54" s="20" t="str">
        <f>IF($A54="","",IF(Jury!K61="","",Jury!K61))</f>
        <v/>
      </c>
      <c r="M54" s="20" t="str">
        <f>IF($A54="","",IF(Jury!L61="","",Jury!L61))</f>
        <v/>
      </c>
      <c r="N54" s="20" t="str">
        <f>IF($A54="","",IF(Jury!M61="","",Jury!M61))</f>
        <v/>
      </c>
      <c r="O54" s="20" t="str">
        <f>IF($A54="","",IF(Jury!N61="","",Jury!N61))</f>
        <v/>
      </c>
      <c r="P54" s="20" t="str">
        <f>IF($A54="","",IF(Jury!O61="","",Jury!O61))</f>
        <v/>
      </c>
      <c r="Q54" s="20" t="str">
        <f>IF($A54="","",IF(Jury!P61="","",Jury!P61))</f>
        <v/>
      </c>
      <c r="R54" s="20" t="str">
        <f>IF($A54="","",IF(Jury!Q61="","",Jury!Q61))</f>
        <v/>
      </c>
      <c r="S54" s="20" t="str">
        <f>IF($A54="","",IF(Jury!R61="","",Jury!R61))</f>
        <v/>
      </c>
      <c r="T54" s="20" t="str">
        <f>IF($A54="","",IF(Jury!S61="","",Jury!S61))</f>
        <v/>
      </c>
      <c r="U54" s="20" t="str">
        <f>IF($A54="","",IF(Jury!T61="","",Jury!T61))</f>
        <v/>
      </c>
      <c r="V54" s="20" t="str">
        <f>IF($A54="","",IF(Jury!U61="","",Jury!U61))</f>
        <v/>
      </c>
      <c r="W54" s="20" t="str">
        <f>IF($A54="","",IF(Jury!X61="","",Jury!X61))</f>
        <v/>
      </c>
      <c r="X54" s="20" t="str">
        <f>IF($A54="","",IF(Jury!Y61="","",Jury!Y61))</f>
        <v/>
      </c>
      <c r="Y54" s="20" t="str">
        <f>IF($A54="","",IF(Jury!Z61="","",Jury!Z61))</f>
        <v/>
      </c>
      <c r="Z54" s="20" t="str">
        <f>IF($A54="","",IF(Jury!AA61="","",Jury!AA61))</f>
        <v/>
      </c>
      <c r="AA54" s="20" t="str">
        <f>IF($A54="","",IF(Jury!AB61="","",Jury!AB61))</f>
        <v/>
      </c>
      <c r="AB54" s="20" t="str">
        <f>IF($A54="","",IF(Jury!AC61="","",Jury!AC61))</f>
        <v/>
      </c>
    </row>
    <row r="55" spans="1:28" x14ac:dyDescent="0.25">
      <c r="A55" s="177" t="str">
        <f>IF(Jury!B62="","",Jury!A62)</f>
        <v/>
      </c>
      <c r="B55" s="20" t="str">
        <f>IF($A55="","",IF(Jury!B62="","",Jury!B62))</f>
        <v/>
      </c>
      <c r="C55" s="20" t="str">
        <f>IF($A55="","",IF(Jury!C62="","",Jury!C62))</f>
        <v/>
      </c>
      <c r="D55" s="20" t="str">
        <f>IF($A55="","",IF(Jury!D62="","",Jury!D62))</f>
        <v/>
      </c>
      <c r="E55" s="172" t="str">
        <f>IF(B55="","",'allg. Daten'!$C$6)</f>
        <v/>
      </c>
      <c r="F55" s="20" t="str">
        <f>IF($A55="","",IF(Jury!E62="","",Jury!E62))</f>
        <v/>
      </c>
      <c r="G55" s="20" t="str">
        <f>IF($A55="","",IF(Jury!F62="","",Jury!F62))</f>
        <v/>
      </c>
      <c r="H55" s="20" t="str">
        <f>IF($A55="","",IF(Jury!G62="","",Jury!G62))</f>
        <v/>
      </c>
      <c r="I55" s="20" t="str">
        <f>IF($A55="","",IF(Jury!H62="","",Jury!H62))</f>
        <v/>
      </c>
      <c r="J55" s="20" t="str">
        <f>IF($A55="","",IF(Jury!I62="","",Jury!I62))</f>
        <v/>
      </c>
      <c r="K55" s="20" t="str">
        <f>IF($A55="","",IF(Jury!J62="","",Jury!J62))</f>
        <v/>
      </c>
      <c r="L55" s="20" t="str">
        <f>IF($A55="","",IF(Jury!K62="","",Jury!K62))</f>
        <v/>
      </c>
      <c r="M55" s="20" t="str">
        <f>IF($A55="","",IF(Jury!L62="","",Jury!L62))</f>
        <v/>
      </c>
      <c r="N55" s="20" t="str">
        <f>IF($A55="","",IF(Jury!M62="","",Jury!M62))</f>
        <v/>
      </c>
      <c r="O55" s="20" t="str">
        <f>IF($A55="","",IF(Jury!N62="","",Jury!N62))</f>
        <v/>
      </c>
      <c r="P55" s="20" t="str">
        <f>IF($A55="","",IF(Jury!O62="","",Jury!O62))</f>
        <v/>
      </c>
      <c r="Q55" s="20" t="str">
        <f>IF($A55="","",IF(Jury!P62="","",Jury!P62))</f>
        <v/>
      </c>
      <c r="R55" s="20" t="str">
        <f>IF($A55="","",IF(Jury!Q62="","",Jury!Q62))</f>
        <v/>
      </c>
      <c r="S55" s="20" t="str">
        <f>IF($A55="","",IF(Jury!R62="","",Jury!R62))</f>
        <v/>
      </c>
      <c r="T55" s="20" t="str">
        <f>IF($A55="","",IF(Jury!S62="","",Jury!S62))</f>
        <v/>
      </c>
      <c r="U55" s="20" t="str">
        <f>IF($A55="","",IF(Jury!T62="","",Jury!T62))</f>
        <v/>
      </c>
      <c r="V55" s="20" t="str">
        <f>IF($A55="","",IF(Jury!U62="","",Jury!U62))</f>
        <v/>
      </c>
      <c r="W55" s="20" t="str">
        <f>IF($A55="","",IF(Jury!X62="","",Jury!X62))</f>
        <v/>
      </c>
      <c r="X55" s="20" t="str">
        <f>IF($A55="","",IF(Jury!Y62="","",Jury!Y62))</f>
        <v/>
      </c>
      <c r="Y55" s="20" t="str">
        <f>IF($A55="","",IF(Jury!Z62="","",Jury!Z62))</f>
        <v/>
      </c>
      <c r="Z55" s="20" t="str">
        <f>IF($A55="","",IF(Jury!AA62="","",Jury!AA62))</f>
        <v/>
      </c>
      <c r="AA55" s="20" t="str">
        <f>IF($A55="","",IF(Jury!AB62="","",Jury!AB62))</f>
        <v/>
      </c>
      <c r="AB55" s="20" t="str">
        <f>IF($A55="","",IF(Jury!AC62="","",Jury!AC62))</f>
        <v/>
      </c>
    </row>
    <row r="56" spans="1:28" x14ac:dyDescent="0.25">
      <c r="A56" s="177" t="str">
        <f>IF(Jury!B63="","",Jury!A63)</f>
        <v/>
      </c>
      <c r="B56" s="20" t="str">
        <f>IF($A56="","",IF(Jury!B63="","",Jury!B63))</f>
        <v/>
      </c>
      <c r="C56" s="20" t="str">
        <f>IF($A56="","",IF(Jury!C63="","",Jury!C63))</f>
        <v/>
      </c>
      <c r="D56" s="20" t="str">
        <f>IF($A56="","",IF(Jury!D63="","",Jury!D63))</f>
        <v/>
      </c>
      <c r="E56" s="172" t="str">
        <f>IF(B56="","",'allg. Daten'!$C$6)</f>
        <v/>
      </c>
      <c r="F56" s="20" t="str">
        <f>IF($A56="","",IF(Jury!E63="","",Jury!E63))</f>
        <v/>
      </c>
      <c r="G56" s="20" t="str">
        <f>IF($A56="","",IF(Jury!F63="","",Jury!F63))</f>
        <v/>
      </c>
      <c r="H56" s="20" t="str">
        <f>IF($A56="","",IF(Jury!G63="","",Jury!G63))</f>
        <v/>
      </c>
      <c r="I56" s="20" t="str">
        <f>IF($A56="","",IF(Jury!H63="","",Jury!H63))</f>
        <v/>
      </c>
      <c r="J56" s="20" t="str">
        <f>IF($A56="","",IF(Jury!I63="","",Jury!I63))</f>
        <v/>
      </c>
      <c r="K56" s="20" t="str">
        <f>IF($A56="","",IF(Jury!J63="","",Jury!J63))</f>
        <v/>
      </c>
      <c r="L56" s="20" t="str">
        <f>IF($A56="","",IF(Jury!K63="","",Jury!K63))</f>
        <v/>
      </c>
      <c r="M56" s="20" t="str">
        <f>IF($A56="","",IF(Jury!L63="","",Jury!L63))</f>
        <v/>
      </c>
      <c r="N56" s="20" t="str">
        <f>IF($A56="","",IF(Jury!M63="","",Jury!M63))</f>
        <v/>
      </c>
      <c r="O56" s="20" t="str">
        <f>IF($A56="","",IF(Jury!N63="","",Jury!N63))</f>
        <v/>
      </c>
      <c r="P56" s="20" t="str">
        <f>IF($A56="","",IF(Jury!O63="","",Jury!O63))</f>
        <v/>
      </c>
      <c r="Q56" s="20" t="str">
        <f>IF($A56="","",IF(Jury!P63="","",Jury!P63))</f>
        <v/>
      </c>
      <c r="R56" s="20" t="str">
        <f>IF($A56="","",IF(Jury!Q63="","",Jury!Q63))</f>
        <v/>
      </c>
      <c r="S56" s="20" t="str">
        <f>IF($A56="","",IF(Jury!R63="","",Jury!R63))</f>
        <v/>
      </c>
      <c r="T56" s="20" t="str">
        <f>IF($A56="","",IF(Jury!S63="","",Jury!S63))</f>
        <v/>
      </c>
      <c r="U56" s="20" t="str">
        <f>IF($A56="","",IF(Jury!T63="","",Jury!T63))</f>
        <v/>
      </c>
      <c r="V56" s="20" t="str">
        <f>IF($A56="","",IF(Jury!U63="","",Jury!U63))</f>
        <v/>
      </c>
      <c r="W56" s="20" t="str">
        <f>IF($A56="","",IF(Jury!X63="","",Jury!X63))</f>
        <v/>
      </c>
      <c r="X56" s="20" t="str">
        <f>IF($A56="","",IF(Jury!Y63="","",Jury!Y63))</f>
        <v/>
      </c>
      <c r="Y56" s="20" t="str">
        <f>IF($A56="","",IF(Jury!Z63="","",Jury!Z63))</f>
        <v/>
      </c>
      <c r="Z56" s="20" t="str">
        <f>IF($A56="","",IF(Jury!AA63="","",Jury!AA63))</f>
        <v/>
      </c>
      <c r="AA56" s="20" t="str">
        <f>IF($A56="","",IF(Jury!AB63="","",Jury!AB63))</f>
        <v/>
      </c>
      <c r="AB56" s="20" t="str">
        <f>IF($A56="","",IF(Jury!AC63="","",Jury!AC63))</f>
        <v/>
      </c>
    </row>
    <row r="57" spans="1:28" x14ac:dyDescent="0.25">
      <c r="A57" s="177" t="str">
        <f>IF(Jury!B64="","",Jury!A64)</f>
        <v/>
      </c>
      <c r="B57" s="20" t="str">
        <f>IF($A57="","",IF(Jury!B64="","",Jury!B64))</f>
        <v/>
      </c>
      <c r="C57" s="20" t="str">
        <f>IF($A57="","",IF(Jury!C64="","",Jury!C64))</f>
        <v/>
      </c>
      <c r="D57" s="20" t="str">
        <f>IF($A57="","",IF(Jury!D64="","",Jury!D64))</f>
        <v/>
      </c>
      <c r="E57" s="172" t="str">
        <f>IF(B57="","",'allg. Daten'!$C$6)</f>
        <v/>
      </c>
      <c r="F57" s="20" t="str">
        <f>IF($A57="","",IF(Jury!E64="","",Jury!E64))</f>
        <v/>
      </c>
      <c r="G57" s="20" t="str">
        <f>IF($A57="","",IF(Jury!F64="","",Jury!F64))</f>
        <v/>
      </c>
      <c r="H57" s="20" t="str">
        <f>IF($A57="","",IF(Jury!G64="","",Jury!G64))</f>
        <v/>
      </c>
      <c r="I57" s="20" t="str">
        <f>IF($A57="","",IF(Jury!H64="","",Jury!H64))</f>
        <v/>
      </c>
      <c r="J57" s="20" t="str">
        <f>IF($A57="","",IF(Jury!I64="","",Jury!I64))</f>
        <v/>
      </c>
      <c r="K57" s="20" t="str">
        <f>IF($A57="","",IF(Jury!J64="","",Jury!J64))</f>
        <v/>
      </c>
      <c r="L57" s="20" t="str">
        <f>IF($A57="","",IF(Jury!K64="","",Jury!K64))</f>
        <v/>
      </c>
      <c r="M57" s="20" t="str">
        <f>IF($A57="","",IF(Jury!L64="","",Jury!L64))</f>
        <v/>
      </c>
      <c r="N57" s="20" t="str">
        <f>IF($A57="","",IF(Jury!M64="","",Jury!M64))</f>
        <v/>
      </c>
      <c r="O57" s="20" t="str">
        <f>IF($A57="","",IF(Jury!N64="","",Jury!N64))</f>
        <v/>
      </c>
      <c r="P57" s="20" t="str">
        <f>IF($A57="","",IF(Jury!O64="","",Jury!O64))</f>
        <v/>
      </c>
      <c r="Q57" s="20" t="str">
        <f>IF($A57="","",IF(Jury!P64="","",Jury!P64))</f>
        <v/>
      </c>
      <c r="R57" s="20" t="str">
        <f>IF($A57="","",IF(Jury!Q64="","",Jury!Q64))</f>
        <v/>
      </c>
      <c r="S57" s="20" t="str">
        <f>IF($A57="","",IF(Jury!R64="","",Jury!R64))</f>
        <v/>
      </c>
      <c r="T57" s="20" t="str">
        <f>IF($A57="","",IF(Jury!S64="","",Jury!S64))</f>
        <v/>
      </c>
      <c r="U57" s="20" t="str">
        <f>IF($A57="","",IF(Jury!T64="","",Jury!T64))</f>
        <v/>
      </c>
      <c r="V57" s="20" t="str">
        <f>IF($A57="","",IF(Jury!U64="","",Jury!U64))</f>
        <v/>
      </c>
      <c r="W57" s="20" t="str">
        <f>IF($A57="","",IF(Jury!X64="","",Jury!X64))</f>
        <v/>
      </c>
      <c r="X57" s="20" t="str">
        <f>IF($A57="","",IF(Jury!Y64="","",Jury!Y64))</f>
        <v/>
      </c>
      <c r="Y57" s="20" t="str">
        <f>IF($A57="","",IF(Jury!Z64="","",Jury!Z64))</f>
        <v/>
      </c>
      <c r="Z57" s="20" t="str">
        <f>IF($A57="","",IF(Jury!AA64="","",Jury!AA64))</f>
        <v/>
      </c>
      <c r="AA57" s="20" t="str">
        <f>IF($A57="","",IF(Jury!AB64="","",Jury!AB64))</f>
        <v/>
      </c>
      <c r="AB57" s="20" t="str">
        <f>IF($A57="","",IF(Jury!AC64="","",Jury!AC64))</f>
        <v/>
      </c>
    </row>
    <row r="58" spans="1:28" x14ac:dyDescent="0.25">
      <c r="A58" s="177" t="str">
        <f>IF(Jury!B65="","",Jury!A65)</f>
        <v/>
      </c>
      <c r="B58" s="20" t="str">
        <f>IF($A58="","",IF(Jury!B65="","",Jury!B65))</f>
        <v/>
      </c>
      <c r="C58" s="20" t="str">
        <f>IF($A58="","",IF(Jury!C65="","",Jury!C65))</f>
        <v/>
      </c>
      <c r="D58" s="20" t="str">
        <f>IF($A58="","",IF(Jury!D65="","",Jury!D65))</f>
        <v/>
      </c>
      <c r="E58" s="172" t="str">
        <f>IF(B58="","",'allg. Daten'!$C$6)</f>
        <v/>
      </c>
      <c r="F58" s="20" t="str">
        <f>IF($A58="","",IF(Jury!E65="","",Jury!E65))</f>
        <v/>
      </c>
      <c r="G58" s="20" t="str">
        <f>IF($A58="","",IF(Jury!F65="","",Jury!F65))</f>
        <v/>
      </c>
      <c r="H58" s="20" t="str">
        <f>IF($A58="","",IF(Jury!G65="","",Jury!G65))</f>
        <v/>
      </c>
      <c r="I58" s="20" t="str">
        <f>IF($A58="","",IF(Jury!H65="","",Jury!H65))</f>
        <v/>
      </c>
      <c r="J58" s="20" t="str">
        <f>IF($A58="","",IF(Jury!I65="","",Jury!I65))</f>
        <v/>
      </c>
      <c r="K58" s="20" t="str">
        <f>IF($A58="","",IF(Jury!J65="","",Jury!J65))</f>
        <v/>
      </c>
      <c r="L58" s="20" t="str">
        <f>IF($A58="","",IF(Jury!K65="","",Jury!K65))</f>
        <v/>
      </c>
      <c r="M58" s="20" t="str">
        <f>IF($A58="","",IF(Jury!L65="","",Jury!L65))</f>
        <v/>
      </c>
      <c r="N58" s="20" t="str">
        <f>IF($A58="","",IF(Jury!M65="","",Jury!M65))</f>
        <v/>
      </c>
      <c r="O58" s="20" t="str">
        <f>IF($A58="","",IF(Jury!N65="","",Jury!N65))</f>
        <v/>
      </c>
      <c r="P58" s="20" t="str">
        <f>IF($A58="","",IF(Jury!O65="","",Jury!O65))</f>
        <v/>
      </c>
      <c r="Q58" s="20" t="str">
        <f>IF($A58="","",IF(Jury!P65="","",Jury!P65))</f>
        <v/>
      </c>
      <c r="R58" s="20" t="str">
        <f>IF($A58="","",IF(Jury!Q65="","",Jury!Q65))</f>
        <v/>
      </c>
      <c r="S58" s="20" t="str">
        <f>IF($A58="","",IF(Jury!R65="","",Jury!R65))</f>
        <v/>
      </c>
      <c r="T58" s="20" t="str">
        <f>IF($A58="","",IF(Jury!S65="","",Jury!S65))</f>
        <v/>
      </c>
      <c r="U58" s="20" t="str">
        <f>IF($A58="","",IF(Jury!T65="","",Jury!T65))</f>
        <v/>
      </c>
      <c r="V58" s="20" t="str">
        <f>IF($A58="","",IF(Jury!U65="","",Jury!U65))</f>
        <v/>
      </c>
      <c r="W58" s="20" t="str">
        <f>IF($A58="","",IF(Jury!X65="","",Jury!X65))</f>
        <v/>
      </c>
      <c r="X58" s="20" t="str">
        <f>IF($A58="","",IF(Jury!Y65="","",Jury!Y65))</f>
        <v/>
      </c>
      <c r="Y58" s="20" t="str">
        <f>IF($A58="","",IF(Jury!Z65="","",Jury!Z65))</f>
        <v/>
      </c>
      <c r="Z58" s="20" t="str">
        <f>IF($A58="","",IF(Jury!AA65="","",Jury!AA65))</f>
        <v/>
      </c>
      <c r="AA58" s="20" t="str">
        <f>IF($A58="","",IF(Jury!AB65="","",Jury!AB65))</f>
        <v/>
      </c>
      <c r="AB58" s="20" t="str">
        <f>IF($A58="","",IF(Jury!AC65="","",Jury!AC65))</f>
        <v/>
      </c>
    </row>
    <row r="59" spans="1:28" x14ac:dyDescent="0.25">
      <c r="A59" s="177" t="str">
        <f>IF(Jury!B66="","",Jury!A66)</f>
        <v/>
      </c>
      <c r="B59" s="20" t="str">
        <f>IF($A59="","",IF(Jury!B66="","",Jury!B66))</f>
        <v/>
      </c>
      <c r="C59" s="20" t="str">
        <f>IF($A59="","",IF(Jury!C66="","",Jury!C66))</f>
        <v/>
      </c>
      <c r="D59" s="20" t="str">
        <f>IF($A59="","",IF(Jury!D66="","",Jury!D66))</f>
        <v/>
      </c>
      <c r="E59" s="172" t="str">
        <f>IF(B59="","",'allg. Daten'!$C$6)</f>
        <v/>
      </c>
      <c r="F59" s="20" t="str">
        <f>IF($A59="","",IF(Jury!E66="","",Jury!E66))</f>
        <v/>
      </c>
      <c r="G59" s="20" t="str">
        <f>IF($A59="","",IF(Jury!F66="","",Jury!F66))</f>
        <v/>
      </c>
      <c r="H59" s="20" t="str">
        <f>IF($A59="","",IF(Jury!G66="","",Jury!G66))</f>
        <v/>
      </c>
      <c r="I59" s="20" t="str">
        <f>IF($A59="","",IF(Jury!H66="","",Jury!H66))</f>
        <v/>
      </c>
      <c r="J59" s="20" t="str">
        <f>IF($A59="","",IF(Jury!I66="","",Jury!I66))</f>
        <v/>
      </c>
      <c r="K59" s="20" t="str">
        <f>IF($A59="","",IF(Jury!J66="","",Jury!J66))</f>
        <v/>
      </c>
      <c r="L59" s="20" t="str">
        <f>IF($A59="","",IF(Jury!K66="","",Jury!K66))</f>
        <v/>
      </c>
      <c r="M59" s="20" t="str">
        <f>IF($A59="","",IF(Jury!L66="","",Jury!L66))</f>
        <v/>
      </c>
      <c r="N59" s="20" t="str">
        <f>IF($A59="","",IF(Jury!M66="","",Jury!M66))</f>
        <v/>
      </c>
      <c r="O59" s="20" t="str">
        <f>IF($A59="","",IF(Jury!N66="","",Jury!N66))</f>
        <v/>
      </c>
      <c r="P59" s="20" t="str">
        <f>IF($A59="","",IF(Jury!O66="","",Jury!O66))</f>
        <v/>
      </c>
      <c r="Q59" s="20" t="str">
        <f>IF($A59="","",IF(Jury!P66="","",Jury!P66))</f>
        <v/>
      </c>
      <c r="R59" s="20" t="str">
        <f>IF($A59="","",IF(Jury!Q66="","",Jury!Q66))</f>
        <v/>
      </c>
      <c r="S59" s="20" t="str">
        <f>IF($A59="","",IF(Jury!R66="","",Jury!R66))</f>
        <v/>
      </c>
      <c r="T59" s="20" t="str">
        <f>IF($A59="","",IF(Jury!S66="","",Jury!S66))</f>
        <v/>
      </c>
      <c r="U59" s="20" t="str">
        <f>IF($A59="","",IF(Jury!T66="","",Jury!T66))</f>
        <v/>
      </c>
      <c r="V59" s="20" t="str">
        <f>IF($A59="","",IF(Jury!U66="","",Jury!U66))</f>
        <v/>
      </c>
      <c r="W59" s="20" t="str">
        <f>IF($A59="","",IF(Jury!X66="","",Jury!X66))</f>
        <v/>
      </c>
      <c r="X59" s="20" t="str">
        <f>IF($A59="","",IF(Jury!Y66="","",Jury!Y66))</f>
        <v/>
      </c>
      <c r="Y59" s="20" t="str">
        <f>IF($A59="","",IF(Jury!Z66="","",Jury!Z66))</f>
        <v/>
      </c>
      <c r="Z59" s="20" t="str">
        <f>IF($A59="","",IF(Jury!AA66="","",Jury!AA66))</f>
        <v/>
      </c>
      <c r="AA59" s="20" t="str">
        <f>IF($A59="","",IF(Jury!AB66="","",Jury!AB66))</f>
        <v/>
      </c>
      <c r="AB59" s="20" t="str">
        <f>IF($A59="","",IF(Jury!AC66="","",Jury!AC66))</f>
        <v/>
      </c>
    </row>
    <row r="60" spans="1:28" x14ac:dyDescent="0.25">
      <c r="A60" s="177" t="str">
        <f>IF(Jury!B67="","",Jury!A67)</f>
        <v/>
      </c>
      <c r="B60" s="20" t="str">
        <f>IF($A60="","",IF(Jury!B67="","",Jury!B67))</f>
        <v/>
      </c>
      <c r="C60" s="20" t="str">
        <f>IF($A60="","",IF(Jury!C67="","",Jury!C67))</f>
        <v/>
      </c>
      <c r="D60" s="20" t="str">
        <f>IF($A60="","",IF(Jury!D67="","",Jury!D67))</f>
        <v/>
      </c>
      <c r="E60" s="172" t="str">
        <f>IF(B60="","",'allg. Daten'!$C$6)</f>
        <v/>
      </c>
      <c r="F60" s="20" t="str">
        <f>IF($A60="","",IF(Jury!E67="","",Jury!E67))</f>
        <v/>
      </c>
      <c r="G60" s="20" t="str">
        <f>IF($A60="","",IF(Jury!F67="","",Jury!F67))</f>
        <v/>
      </c>
      <c r="H60" s="20" t="str">
        <f>IF($A60="","",IF(Jury!G67="","",Jury!G67))</f>
        <v/>
      </c>
      <c r="I60" s="20" t="str">
        <f>IF($A60="","",IF(Jury!H67="","",Jury!H67))</f>
        <v/>
      </c>
      <c r="J60" s="20" t="str">
        <f>IF($A60="","",IF(Jury!I67="","",Jury!I67))</f>
        <v/>
      </c>
      <c r="K60" s="20" t="str">
        <f>IF($A60="","",IF(Jury!J67="","",Jury!J67))</f>
        <v/>
      </c>
      <c r="L60" s="20" t="str">
        <f>IF($A60="","",IF(Jury!K67="","",Jury!K67))</f>
        <v/>
      </c>
      <c r="M60" s="20" t="str">
        <f>IF($A60="","",IF(Jury!L67="","",Jury!L67))</f>
        <v/>
      </c>
      <c r="N60" s="20" t="str">
        <f>IF($A60="","",IF(Jury!M67="","",Jury!M67))</f>
        <v/>
      </c>
      <c r="O60" s="20" t="str">
        <f>IF($A60="","",IF(Jury!N67="","",Jury!N67))</f>
        <v/>
      </c>
      <c r="P60" s="20" t="str">
        <f>IF($A60="","",IF(Jury!O67="","",Jury!O67))</f>
        <v/>
      </c>
      <c r="Q60" s="20" t="str">
        <f>IF($A60="","",IF(Jury!P67="","",Jury!P67))</f>
        <v/>
      </c>
      <c r="R60" s="20" t="str">
        <f>IF($A60="","",IF(Jury!Q67="","",Jury!Q67))</f>
        <v/>
      </c>
      <c r="S60" s="20" t="str">
        <f>IF($A60="","",IF(Jury!R67="","",Jury!R67))</f>
        <v/>
      </c>
      <c r="T60" s="20" t="str">
        <f>IF($A60="","",IF(Jury!S67="","",Jury!S67))</f>
        <v/>
      </c>
      <c r="U60" s="20" t="str">
        <f>IF($A60="","",IF(Jury!T67="","",Jury!T67))</f>
        <v/>
      </c>
      <c r="V60" s="20" t="str">
        <f>IF($A60="","",IF(Jury!U67="","",Jury!U67))</f>
        <v/>
      </c>
      <c r="W60" s="20" t="str">
        <f>IF($A60="","",IF(Jury!X67="","",Jury!X67))</f>
        <v/>
      </c>
      <c r="X60" s="20" t="str">
        <f>IF($A60="","",IF(Jury!Y67="","",Jury!Y67))</f>
        <v/>
      </c>
      <c r="Y60" s="20" t="str">
        <f>IF($A60="","",IF(Jury!Z67="","",Jury!Z67))</f>
        <v/>
      </c>
      <c r="Z60" s="20" t="str">
        <f>IF($A60="","",IF(Jury!AA67="","",Jury!AA67))</f>
        <v/>
      </c>
      <c r="AA60" s="20" t="str">
        <f>IF($A60="","",IF(Jury!AB67="","",Jury!AB67))</f>
        <v/>
      </c>
      <c r="AB60" s="20" t="str">
        <f>IF($A60="","",IF(Jury!AC67="","",Jury!AC67))</f>
        <v/>
      </c>
    </row>
    <row r="61" spans="1:28" x14ac:dyDescent="0.25">
      <c r="A61" s="177" t="str">
        <f>IF(Jury!B68="","",Jury!A68)</f>
        <v/>
      </c>
      <c r="B61" s="20" t="str">
        <f>IF($A61="","",IF(Jury!B68="","",Jury!B68))</f>
        <v/>
      </c>
      <c r="C61" s="20" t="str">
        <f>IF($A61="","",IF(Jury!C68="","",Jury!C68))</f>
        <v/>
      </c>
      <c r="D61" s="20" t="str">
        <f>IF($A61="","",IF(Jury!D68="","",Jury!D68))</f>
        <v/>
      </c>
      <c r="E61" s="172" t="str">
        <f>IF(B61="","",'allg. Daten'!$C$6)</f>
        <v/>
      </c>
      <c r="F61" s="20" t="str">
        <f>IF($A61="","",IF(Jury!E68="","",Jury!E68))</f>
        <v/>
      </c>
      <c r="G61" s="20" t="str">
        <f>IF($A61="","",IF(Jury!F68="","",Jury!F68))</f>
        <v/>
      </c>
      <c r="H61" s="20" t="str">
        <f>IF($A61="","",IF(Jury!G68="","",Jury!G68))</f>
        <v/>
      </c>
      <c r="I61" s="20" t="str">
        <f>IF($A61="","",IF(Jury!H68="","",Jury!H68))</f>
        <v/>
      </c>
      <c r="J61" s="20" t="str">
        <f>IF($A61="","",IF(Jury!I68="","",Jury!I68))</f>
        <v/>
      </c>
      <c r="K61" s="20" t="str">
        <f>IF($A61="","",IF(Jury!J68="","",Jury!J68))</f>
        <v/>
      </c>
      <c r="L61" s="20" t="str">
        <f>IF($A61="","",IF(Jury!K68="","",Jury!K68))</f>
        <v/>
      </c>
      <c r="M61" s="20" t="str">
        <f>IF($A61="","",IF(Jury!L68="","",Jury!L68))</f>
        <v/>
      </c>
      <c r="N61" s="20" t="str">
        <f>IF($A61="","",IF(Jury!M68="","",Jury!M68))</f>
        <v/>
      </c>
      <c r="O61" s="20" t="str">
        <f>IF($A61="","",IF(Jury!N68="","",Jury!N68))</f>
        <v/>
      </c>
      <c r="P61" s="20" t="str">
        <f>IF($A61="","",IF(Jury!O68="","",Jury!O68))</f>
        <v/>
      </c>
      <c r="Q61" s="20" t="str">
        <f>IF($A61="","",IF(Jury!P68="","",Jury!P68))</f>
        <v/>
      </c>
      <c r="R61" s="20" t="str">
        <f>IF($A61="","",IF(Jury!Q68="","",Jury!Q68))</f>
        <v/>
      </c>
      <c r="S61" s="20" t="str">
        <f>IF($A61="","",IF(Jury!R68="","",Jury!R68))</f>
        <v/>
      </c>
      <c r="T61" s="20" t="str">
        <f>IF($A61="","",IF(Jury!S68="","",Jury!S68))</f>
        <v/>
      </c>
      <c r="U61" s="20" t="str">
        <f>IF($A61="","",IF(Jury!T68="","",Jury!T68))</f>
        <v/>
      </c>
      <c r="V61" s="20" t="str">
        <f>IF($A61="","",IF(Jury!U68="","",Jury!U68))</f>
        <v/>
      </c>
      <c r="W61" s="20" t="str">
        <f>IF($A61="","",IF(Jury!X68="","",Jury!X68))</f>
        <v/>
      </c>
      <c r="X61" s="20" t="str">
        <f>IF($A61="","",IF(Jury!Y68="","",Jury!Y68))</f>
        <v/>
      </c>
      <c r="Y61" s="20" t="str">
        <f>IF($A61="","",IF(Jury!Z68="","",Jury!Z68))</f>
        <v/>
      </c>
      <c r="Z61" s="20" t="str">
        <f>IF($A61="","",IF(Jury!AA68="","",Jury!AA68))</f>
        <v/>
      </c>
      <c r="AA61" s="20" t="str">
        <f>IF($A61="","",IF(Jury!AB68="","",Jury!AB68))</f>
        <v/>
      </c>
      <c r="AB61" s="20" t="str">
        <f>IF($A61="","",IF(Jury!AC68="","",Jury!AC68))</f>
        <v/>
      </c>
    </row>
    <row r="62" spans="1:28" x14ac:dyDescent="0.25">
      <c r="A62" s="177" t="str">
        <f>IF(Jury!B69="","",Jury!A69)</f>
        <v/>
      </c>
      <c r="B62" s="20" t="str">
        <f>IF($A62="","",IF(Jury!B69="","",Jury!B69))</f>
        <v/>
      </c>
      <c r="C62" s="20" t="str">
        <f>IF($A62="","",IF(Jury!C69="","",Jury!C69))</f>
        <v/>
      </c>
      <c r="D62" s="20" t="str">
        <f>IF($A62="","",IF(Jury!D69="","",Jury!D69))</f>
        <v/>
      </c>
      <c r="E62" s="172" t="str">
        <f>IF(B62="","",'allg. Daten'!$C$6)</f>
        <v/>
      </c>
      <c r="F62" s="20" t="str">
        <f>IF($A62="","",IF(Jury!E69="","",Jury!E69))</f>
        <v/>
      </c>
      <c r="G62" s="20" t="str">
        <f>IF($A62="","",IF(Jury!F69="","",Jury!F69))</f>
        <v/>
      </c>
      <c r="H62" s="20" t="str">
        <f>IF($A62="","",IF(Jury!G69="","",Jury!G69))</f>
        <v/>
      </c>
      <c r="I62" s="20" t="str">
        <f>IF($A62="","",IF(Jury!H69="","",Jury!H69))</f>
        <v/>
      </c>
      <c r="J62" s="20" t="str">
        <f>IF($A62="","",IF(Jury!I69="","",Jury!I69))</f>
        <v/>
      </c>
      <c r="K62" s="20" t="str">
        <f>IF($A62="","",IF(Jury!J69="","",Jury!J69))</f>
        <v/>
      </c>
      <c r="L62" s="20" t="str">
        <f>IF($A62="","",IF(Jury!K69="","",Jury!K69))</f>
        <v/>
      </c>
      <c r="M62" s="20" t="str">
        <f>IF($A62="","",IF(Jury!L69="","",Jury!L69))</f>
        <v/>
      </c>
      <c r="N62" s="20" t="str">
        <f>IF($A62="","",IF(Jury!M69="","",Jury!M69))</f>
        <v/>
      </c>
      <c r="O62" s="20" t="str">
        <f>IF($A62="","",IF(Jury!N69="","",Jury!N69))</f>
        <v/>
      </c>
      <c r="P62" s="20" t="str">
        <f>IF($A62="","",IF(Jury!O69="","",Jury!O69))</f>
        <v/>
      </c>
      <c r="Q62" s="20" t="str">
        <f>IF($A62="","",IF(Jury!P69="","",Jury!P69))</f>
        <v/>
      </c>
      <c r="R62" s="20" t="str">
        <f>IF($A62="","",IF(Jury!Q69="","",Jury!Q69))</f>
        <v/>
      </c>
      <c r="S62" s="20" t="str">
        <f>IF($A62="","",IF(Jury!R69="","",Jury!R69))</f>
        <v/>
      </c>
      <c r="T62" s="20" t="str">
        <f>IF($A62="","",IF(Jury!S69="","",Jury!S69))</f>
        <v/>
      </c>
      <c r="U62" s="20" t="str">
        <f>IF($A62="","",IF(Jury!T69="","",Jury!T69))</f>
        <v/>
      </c>
      <c r="V62" s="20" t="str">
        <f>IF($A62="","",IF(Jury!U69="","",Jury!U69))</f>
        <v/>
      </c>
      <c r="W62" s="20" t="str">
        <f>IF($A62="","",IF(Jury!X69="","",Jury!X69))</f>
        <v/>
      </c>
      <c r="X62" s="20" t="str">
        <f>IF($A62="","",IF(Jury!Y69="","",Jury!Y69))</f>
        <v/>
      </c>
      <c r="Y62" s="20" t="str">
        <f>IF($A62="","",IF(Jury!Z69="","",Jury!Z69))</f>
        <v/>
      </c>
      <c r="Z62" s="20" t="str">
        <f>IF($A62="","",IF(Jury!AA69="","",Jury!AA69))</f>
        <v/>
      </c>
      <c r="AA62" s="20" t="str">
        <f>IF($A62="","",IF(Jury!AB69="","",Jury!AB69))</f>
        <v/>
      </c>
      <c r="AB62" s="20" t="str">
        <f>IF($A62="","",IF(Jury!AC69="","",Jury!AC69))</f>
        <v/>
      </c>
    </row>
    <row r="63" spans="1:28" x14ac:dyDescent="0.25">
      <c r="A63" s="177" t="str">
        <f>IF(Jury!B70="","",Jury!A70)</f>
        <v/>
      </c>
      <c r="B63" s="20" t="str">
        <f>IF($A63="","",IF(Jury!B70="","",Jury!B70))</f>
        <v/>
      </c>
      <c r="C63" s="20" t="str">
        <f>IF($A63="","",IF(Jury!C70="","",Jury!C70))</f>
        <v/>
      </c>
      <c r="D63" s="20" t="str">
        <f>IF($A63="","",IF(Jury!D70="","",Jury!D70))</f>
        <v/>
      </c>
      <c r="E63" s="172" t="str">
        <f>IF(B63="","",'allg. Daten'!$C$6)</f>
        <v/>
      </c>
      <c r="F63" s="20" t="str">
        <f>IF($A63="","",IF(Jury!E70="","",Jury!E70))</f>
        <v/>
      </c>
      <c r="G63" s="20" t="str">
        <f>IF($A63="","",IF(Jury!F70="","",Jury!F70))</f>
        <v/>
      </c>
      <c r="H63" s="20" t="str">
        <f>IF($A63="","",IF(Jury!G70="","",Jury!G70))</f>
        <v/>
      </c>
      <c r="I63" s="20" t="str">
        <f>IF($A63="","",IF(Jury!H70="","",Jury!H70))</f>
        <v/>
      </c>
      <c r="J63" s="20" t="str">
        <f>IF($A63="","",IF(Jury!I70="","",Jury!I70))</f>
        <v/>
      </c>
      <c r="K63" s="20" t="str">
        <f>IF($A63="","",IF(Jury!J70="","",Jury!J70))</f>
        <v/>
      </c>
      <c r="L63" s="20" t="str">
        <f>IF($A63="","",IF(Jury!K70="","",Jury!K70))</f>
        <v/>
      </c>
      <c r="M63" s="20" t="str">
        <f>IF($A63="","",IF(Jury!L70="","",Jury!L70))</f>
        <v/>
      </c>
      <c r="N63" s="20" t="str">
        <f>IF($A63="","",IF(Jury!M70="","",Jury!M70))</f>
        <v/>
      </c>
      <c r="O63" s="20" t="str">
        <f>IF($A63="","",IF(Jury!N70="","",Jury!N70))</f>
        <v/>
      </c>
      <c r="P63" s="20" t="str">
        <f>IF($A63="","",IF(Jury!O70="","",Jury!O70))</f>
        <v/>
      </c>
      <c r="Q63" s="20" t="str">
        <f>IF($A63="","",IF(Jury!P70="","",Jury!P70))</f>
        <v/>
      </c>
      <c r="R63" s="20" t="str">
        <f>IF($A63="","",IF(Jury!Q70="","",Jury!Q70))</f>
        <v/>
      </c>
      <c r="S63" s="20" t="str">
        <f>IF($A63="","",IF(Jury!R70="","",Jury!R70))</f>
        <v/>
      </c>
      <c r="T63" s="20" t="str">
        <f>IF($A63="","",IF(Jury!S70="","",Jury!S70))</f>
        <v/>
      </c>
      <c r="U63" s="20" t="str">
        <f>IF($A63="","",IF(Jury!T70="","",Jury!T70))</f>
        <v/>
      </c>
      <c r="V63" s="20" t="str">
        <f>IF($A63="","",IF(Jury!U70="","",Jury!U70))</f>
        <v/>
      </c>
      <c r="W63" s="20" t="str">
        <f>IF($A63="","",IF(Jury!X70="","",Jury!X70))</f>
        <v/>
      </c>
      <c r="X63" s="20" t="str">
        <f>IF($A63="","",IF(Jury!Y70="","",Jury!Y70))</f>
        <v/>
      </c>
      <c r="Y63" s="20" t="str">
        <f>IF($A63="","",IF(Jury!Z70="","",Jury!Z70))</f>
        <v/>
      </c>
      <c r="Z63" s="20" t="str">
        <f>IF($A63="","",IF(Jury!AA70="","",Jury!AA70))</f>
        <v/>
      </c>
      <c r="AA63" s="20" t="str">
        <f>IF($A63="","",IF(Jury!AB70="","",Jury!AB70))</f>
        <v/>
      </c>
      <c r="AB63" s="20" t="str">
        <f>IF($A63="","",IF(Jury!AC70="","",Jury!AC70))</f>
        <v/>
      </c>
    </row>
    <row r="64" spans="1:28" x14ac:dyDescent="0.25">
      <c r="A64" s="177" t="str">
        <f>IF(Jury!B71="","",Jury!A71)</f>
        <v/>
      </c>
      <c r="B64" s="20" t="str">
        <f>IF($A64="","",IF(Jury!B71="","",Jury!B71))</f>
        <v/>
      </c>
      <c r="C64" s="20" t="str">
        <f>IF($A64="","",IF(Jury!C71="","",Jury!C71))</f>
        <v/>
      </c>
      <c r="D64" s="20" t="str">
        <f>IF($A64="","",IF(Jury!D71="","",Jury!D71))</f>
        <v/>
      </c>
      <c r="E64" s="172" t="str">
        <f>IF(B64="","",'allg. Daten'!$C$6)</f>
        <v/>
      </c>
      <c r="F64" s="20" t="str">
        <f>IF($A64="","",IF(Jury!E71="","",Jury!E71))</f>
        <v/>
      </c>
      <c r="G64" s="20" t="str">
        <f>IF($A64="","",IF(Jury!F71="","",Jury!F71))</f>
        <v/>
      </c>
      <c r="H64" s="20" t="str">
        <f>IF($A64="","",IF(Jury!G71="","",Jury!G71))</f>
        <v/>
      </c>
      <c r="I64" s="20" t="str">
        <f>IF($A64="","",IF(Jury!H71="","",Jury!H71))</f>
        <v/>
      </c>
      <c r="J64" s="20" t="str">
        <f>IF($A64="","",IF(Jury!I71="","",Jury!I71))</f>
        <v/>
      </c>
      <c r="K64" s="20" t="str">
        <f>IF($A64="","",IF(Jury!J71="","",Jury!J71))</f>
        <v/>
      </c>
      <c r="L64" s="20" t="str">
        <f>IF($A64="","",IF(Jury!K71="","",Jury!K71))</f>
        <v/>
      </c>
      <c r="M64" s="20" t="str">
        <f>IF($A64="","",IF(Jury!L71="","",Jury!L71))</f>
        <v/>
      </c>
      <c r="N64" s="20" t="str">
        <f>IF($A64="","",IF(Jury!M71="","",Jury!M71))</f>
        <v/>
      </c>
      <c r="O64" s="20" t="str">
        <f>IF($A64="","",IF(Jury!N71="","",Jury!N71))</f>
        <v/>
      </c>
      <c r="P64" s="20" t="str">
        <f>IF($A64="","",IF(Jury!O71="","",Jury!O71))</f>
        <v/>
      </c>
      <c r="Q64" s="20" t="str">
        <f>IF($A64="","",IF(Jury!P71="","",Jury!P71))</f>
        <v/>
      </c>
      <c r="R64" s="20" t="str">
        <f>IF($A64="","",IF(Jury!Q71="","",Jury!Q71))</f>
        <v/>
      </c>
      <c r="S64" s="20" t="str">
        <f>IF($A64="","",IF(Jury!R71="","",Jury!R71))</f>
        <v/>
      </c>
      <c r="T64" s="20" t="str">
        <f>IF($A64="","",IF(Jury!S71="","",Jury!S71))</f>
        <v/>
      </c>
      <c r="U64" s="20" t="str">
        <f>IF($A64="","",IF(Jury!T71="","",Jury!T71))</f>
        <v/>
      </c>
      <c r="V64" s="20" t="str">
        <f>IF($A64="","",IF(Jury!U71="","",Jury!U71))</f>
        <v/>
      </c>
      <c r="W64" s="20" t="str">
        <f>IF($A64="","",IF(Jury!X71="","",Jury!X71))</f>
        <v/>
      </c>
      <c r="X64" s="20" t="str">
        <f>IF($A64="","",IF(Jury!Y71="","",Jury!Y71))</f>
        <v/>
      </c>
      <c r="Y64" s="20" t="str">
        <f>IF($A64="","",IF(Jury!Z71="","",Jury!Z71))</f>
        <v/>
      </c>
      <c r="Z64" s="20" t="str">
        <f>IF($A64="","",IF(Jury!AA71="","",Jury!AA71))</f>
        <v/>
      </c>
      <c r="AA64" s="20" t="str">
        <f>IF($A64="","",IF(Jury!AB71="","",Jury!AB71))</f>
        <v/>
      </c>
      <c r="AB64" s="20" t="str">
        <f>IF($A64="","",IF(Jury!AC71="","",Jury!AC71))</f>
        <v/>
      </c>
    </row>
    <row r="65" spans="1:28" x14ac:dyDescent="0.25">
      <c r="A65" s="177" t="str">
        <f>IF(Jury!B72="","",Jury!A72)</f>
        <v/>
      </c>
      <c r="B65" s="20" t="str">
        <f>IF($A65="","",IF(Jury!B72="","",Jury!B72))</f>
        <v/>
      </c>
      <c r="C65" s="20" t="str">
        <f>IF($A65="","",IF(Jury!C72="","",Jury!C72))</f>
        <v/>
      </c>
      <c r="D65" s="20" t="str">
        <f>IF($A65="","",IF(Jury!D72="","",Jury!D72))</f>
        <v/>
      </c>
      <c r="E65" s="172" t="str">
        <f>IF(B65="","",'allg. Daten'!$C$6)</f>
        <v/>
      </c>
      <c r="F65" s="20" t="str">
        <f>IF($A65="","",IF(Jury!E72="","",Jury!E72))</f>
        <v/>
      </c>
      <c r="G65" s="20" t="str">
        <f>IF($A65="","",IF(Jury!F72="","",Jury!F72))</f>
        <v/>
      </c>
      <c r="H65" s="20" t="str">
        <f>IF($A65="","",IF(Jury!G72="","",Jury!G72))</f>
        <v/>
      </c>
      <c r="I65" s="20" t="str">
        <f>IF($A65="","",IF(Jury!H72="","",Jury!H72))</f>
        <v/>
      </c>
      <c r="J65" s="20" t="str">
        <f>IF($A65="","",IF(Jury!I72="","",Jury!I72))</f>
        <v/>
      </c>
      <c r="K65" s="20" t="str">
        <f>IF($A65="","",IF(Jury!J72="","",Jury!J72))</f>
        <v/>
      </c>
      <c r="L65" s="20" t="str">
        <f>IF($A65="","",IF(Jury!K72="","",Jury!K72))</f>
        <v/>
      </c>
      <c r="M65" s="20" t="str">
        <f>IF($A65="","",IF(Jury!L72="","",Jury!L72))</f>
        <v/>
      </c>
      <c r="N65" s="20" t="str">
        <f>IF($A65="","",IF(Jury!M72="","",Jury!M72))</f>
        <v/>
      </c>
      <c r="O65" s="20" t="str">
        <f>IF($A65="","",IF(Jury!N72="","",Jury!N72))</f>
        <v/>
      </c>
      <c r="P65" s="20" t="str">
        <f>IF($A65="","",IF(Jury!O72="","",Jury!O72))</f>
        <v/>
      </c>
      <c r="Q65" s="20" t="str">
        <f>IF($A65="","",IF(Jury!P72="","",Jury!P72))</f>
        <v/>
      </c>
      <c r="R65" s="20" t="str">
        <f>IF($A65="","",IF(Jury!Q72="","",Jury!Q72))</f>
        <v/>
      </c>
      <c r="S65" s="20" t="str">
        <f>IF($A65="","",IF(Jury!R72="","",Jury!R72))</f>
        <v/>
      </c>
      <c r="T65" s="20" t="str">
        <f>IF($A65="","",IF(Jury!S72="","",Jury!S72))</f>
        <v/>
      </c>
      <c r="U65" s="20" t="str">
        <f>IF($A65="","",IF(Jury!T72="","",Jury!T72))</f>
        <v/>
      </c>
      <c r="V65" s="20" t="str">
        <f>IF($A65="","",IF(Jury!U72="","",Jury!U72))</f>
        <v/>
      </c>
      <c r="W65" s="20" t="str">
        <f>IF($A65="","",IF(Jury!X72="","",Jury!X72))</f>
        <v/>
      </c>
      <c r="X65" s="20" t="str">
        <f>IF($A65="","",IF(Jury!Y72="","",Jury!Y72))</f>
        <v/>
      </c>
      <c r="Y65" s="20" t="str">
        <f>IF($A65="","",IF(Jury!Z72="","",Jury!Z72))</f>
        <v/>
      </c>
      <c r="Z65" s="20" t="str">
        <f>IF($A65="","",IF(Jury!AA72="","",Jury!AA72))</f>
        <v/>
      </c>
      <c r="AA65" s="20" t="str">
        <f>IF($A65="","",IF(Jury!AB72="","",Jury!AB72))</f>
        <v/>
      </c>
      <c r="AB65" s="20" t="str">
        <f>IF($A65="","",IF(Jury!AC72="","",Jury!AC72))</f>
        <v/>
      </c>
    </row>
    <row r="66" spans="1:28" x14ac:dyDescent="0.25">
      <c r="A66" s="177" t="str">
        <f>IF(Jury!B73="","",Jury!A73)</f>
        <v/>
      </c>
      <c r="B66" s="20" t="str">
        <f>IF($A66="","",IF(Jury!B73="","",Jury!B73))</f>
        <v/>
      </c>
      <c r="C66" s="20" t="str">
        <f>IF($A66="","",IF(Jury!C73="","",Jury!C73))</f>
        <v/>
      </c>
      <c r="D66" s="20" t="str">
        <f>IF($A66="","",IF(Jury!D73="","",Jury!D73))</f>
        <v/>
      </c>
      <c r="E66" s="172" t="str">
        <f>IF(B66="","",'allg. Daten'!$C$6)</f>
        <v/>
      </c>
      <c r="F66" s="20" t="str">
        <f>IF($A66="","",IF(Jury!E73="","",Jury!E73))</f>
        <v/>
      </c>
      <c r="G66" s="20" t="str">
        <f>IF($A66="","",IF(Jury!F73="","",Jury!F73))</f>
        <v/>
      </c>
      <c r="H66" s="20" t="str">
        <f>IF($A66="","",IF(Jury!G73="","",Jury!G73))</f>
        <v/>
      </c>
      <c r="I66" s="20" t="str">
        <f>IF($A66="","",IF(Jury!H73="","",Jury!H73))</f>
        <v/>
      </c>
      <c r="J66" s="20" t="str">
        <f>IF($A66="","",IF(Jury!I73="","",Jury!I73))</f>
        <v/>
      </c>
      <c r="K66" s="20" t="str">
        <f>IF($A66="","",IF(Jury!J73="","",Jury!J73))</f>
        <v/>
      </c>
      <c r="L66" s="20" t="str">
        <f>IF($A66="","",IF(Jury!K73="","",Jury!K73))</f>
        <v/>
      </c>
      <c r="M66" s="20" t="str">
        <f>IF($A66="","",IF(Jury!L73="","",Jury!L73))</f>
        <v/>
      </c>
      <c r="N66" s="20" t="str">
        <f>IF($A66="","",IF(Jury!M73="","",Jury!M73))</f>
        <v/>
      </c>
      <c r="O66" s="20" t="str">
        <f>IF($A66="","",IF(Jury!N73="","",Jury!N73))</f>
        <v/>
      </c>
      <c r="P66" s="20" t="str">
        <f>IF($A66="","",IF(Jury!O73="","",Jury!O73))</f>
        <v/>
      </c>
      <c r="Q66" s="20" t="str">
        <f>IF($A66="","",IF(Jury!P73="","",Jury!P73))</f>
        <v/>
      </c>
      <c r="R66" s="20" t="str">
        <f>IF($A66="","",IF(Jury!Q73="","",Jury!Q73))</f>
        <v/>
      </c>
      <c r="S66" s="20" t="str">
        <f>IF($A66="","",IF(Jury!R73="","",Jury!R73))</f>
        <v/>
      </c>
      <c r="T66" s="20" t="str">
        <f>IF($A66="","",IF(Jury!S73="","",Jury!S73))</f>
        <v/>
      </c>
      <c r="U66" s="20" t="str">
        <f>IF($A66="","",IF(Jury!T73="","",Jury!T73))</f>
        <v/>
      </c>
      <c r="V66" s="20" t="str">
        <f>IF($A66="","",IF(Jury!U73="","",Jury!U73))</f>
        <v/>
      </c>
      <c r="W66" s="20" t="str">
        <f>IF($A66="","",IF(Jury!X73="","",Jury!X73))</f>
        <v/>
      </c>
      <c r="X66" s="20" t="str">
        <f>IF($A66="","",IF(Jury!Y73="","",Jury!Y73))</f>
        <v/>
      </c>
      <c r="Y66" s="20" t="str">
        <f>IF($A66="","",IF(Jury!Z73="","",Jury!Z73))</f>
        <v/>
      </c>
      <c r="Z66" s="20" t="str">
        <f>IF($A66="","",IF(Jury!AA73="","",Jury!AA73))</f>
        <v/>
      </c>
      <c r="AA66" s="20" t="str">
        <f>IF($A66="","",IF(Jury!AB73="","",Jury!AB73))</f>
        <v/>
      </c>
      <c r="AB66" s="20" t="str">
        <f>IF($A66="","",IF(Jury!AC73="","",Jury!AC73))</f>
        <v/>
      </c>
    </row>
    <row r="67" spans="1:28" x14ac:dyDescent="0.25">
      <c r="A67" s="177" t="str">
        <f>IF(Jury!B74="","",Jury!A74)</f>
        <v/>
      </c>
      <c r="B67" s="20" t="str">
        <f>IF($A67="","",IF(Jury!B74="","",Jury!B74))</f>
        <v/>
      </c>
      <c r="C67" s="20" t="str">
        <f>IF($A67="","",IF(Jury!C74="","",Jury!C74))</f>
        <v/>
      </c>
      <c r="D67" s="20" t="str">
        <f>IF($A67="","",IF(Jury!D74="","",Jury!D74))</f>
        <v/>
      </c>
      <c r="E67" s="172" t="str">
        <f>IF(B67="","",'allg. Daten'!$C$6)</f>
        <v/>
      </c>
      <c r="F67" s="20" t="str">
        <f>IF($A67="","",IF(Jury!E74="","",Jury!E74))</f>
        <v/>
      </c>
      <c r="G67" s="20" t="str">
        <f>IF($A67="","",IF(Jury!F74="","",Jury!F74))</f>
        <v/>
      </c>
      <c r="H67" s="20" t="str">
        <f>IF($A67="","",IF(Jury!G74="","",Jury!G74))</f>
        <v/>
      </c>
      <c r="I67" s="20" t="str">
        <f>IF($A67="","",IF(Jury!H74="","",Jury!H74))</f>
        <v/>
      </c>
      <c r="J67" s="20" t="str">
        <f>IF($A67="","",IF(Jury!I74="","",Jury!I74))</f>
        <v/>
      </c>
      <c r="K67" s="20" t="str">
        <f>IF($A67="","",IF(Jury!J74="","",Jury!J74))</f>
        <v/>
      </c>
      <c r="L67" s="20" t="str">
        <f>IF($A67="","",IF(Jury!K74="","",Jury!K74))</f>
        <v/>
      </c>
      <c r="M67" s="20" t="str">
        <f>IF($A67="","",IF(Jury!L74="","",Jury!L74))</f>
        <v/>
      </c>
      <c r="N67" s="20" t="str">
        <f>IF($A67="","",IF(Jury!M74="","",Jury!M74))</f>
        <v/>
      </c>
      <c r="O67" s="20" t="str">
        <f>IF($A67="","",IF(Jury!N74="","",Jury!N74))</f>
        <v/>
      </c>
      <c r="P67" s="20" t="str">
        <f>IF($A67="","",IF(Jury!O74="","",Jury!O74))</f>
        <v/>
      </c>
      <c r="Q67" s="20" t="str">
        <f>IF($A67="","",IF(Jury!P74="","",Jury!P74))</f>
        <v/>
      </c>
      <c r="R67" s="20" t="str">
        <f>IF($A67="","",IF(Jury!Q74="","",Jury!Q74))</f>
        <v/>
      </c>
      <c r="S67" s="20" t="str">
        <f>IF($A67="","",IF(Jury!R74="","",Jury!R74))</f>
        <v/>
      </c>
      <c r="T67" s="20" t="str">
        <f>IF($A67="","",IF(Jury!S74="","",Jury!S74))</f>
        <v/>
      </c>
      <c r="U67" s="20" t="str">
        <f>IF($A67="","",IF(Jury!T74="","",Jury!T74))</f>
        <v/>
      </c>
      <c r="V67" s="20" t="str">
        <f>IF($A67="","",IF(Jury!U74="","",Jury!U74))</f>
        <v/>
      </c>
      <c r="W67" s="20" t="str">
        <f>IF($A67="","",IF(Jury!X74="","",Jury!X74))</f>
        <v/>
      </c>
      <c r="X67" s="20" t="str">
        <f>IF($A67="","",IF(Jury!Y74="","",Jury!Y74))</f>
        <v/>
      </c>
      <c r="Y67" s="20" t="str">
        <f>IF($A67="","",IF(Jury!Z74="","",Jury!Z74))</f>
        <v/>
      </c>
      <c r="Z67" s="20" t="str">
        <f>IF($A67="","",IF(Jury!AA74="","",Jury!AA74))</f>
        <v/>
      </c>
      <c r="AA67" s="20" t="str">
        <f>IF($A67="","",IF(Jury!AB74="","",Jury!AB74))</f>
        <v/>
      </c>
      <c r="AB67" s="20" t="str">
        <f>IF($A67="","",IF(Jury!AC74="","",Jury!AC74))</f>
        <v/>
      </c>
    </row>
    <row r="68" spans="1:28" x14ac:dyDescent="0.25">
      <c r="A68" s="177" t="str">
        <f>IF(Jury!B75="","",Jury!A75)</f>
        <v/>
      </c>
      <c r="B68" s="20" t="str">
        <f>IF($A68="","",IF(Jury!B75="","",Jury!B75))</f>
        <v/>
      </c>
      <c r="C68" s="20" t="str">
        <f>IF($A68="","",IF(Jury!C75="","",Jury!C75))</f>
        <v/>
      </c>
      <c r="D68" s="20" t="str">
        <f>IF($A68="","",IF(Jury!D75="","",Jury!D75))</f>
        <v/>
      </c>
      <c r="E68" s="172" t="str">
        <f>IF(B68="","",'allg. Daten'!$C$6)</f>
        <v/>
      </c>
      <c r="F68" s="20" t="str">
        <f>IF($A68="","",IF(Jury!E75="","",Jury!E75))</f>
        <v/>
      </c>
      <c r="G68" s="20" t="str">
        <f>IF($A68="","",IF(Jury!F75="","",Jury!F75))</f>
        <v/>
      </c>
      <c r="H68" s="20" t="str">
        <f>IF($A68="","",IF(Jury!G75="","",Jury!G75))</f>
        <v/>
      </c>
      <c r="I68" s="20" t="str">
        <f>IF($A68="","",IF(Jury!H75="","",Jury!H75))</f>
        <v/>
      </c>
      <c r="J68" s="20" t="str">
        <f>IF($A68="","",IF(Jury!I75="","",Jury!I75))</f>
        <v/>
      </c>
      <c r="K68" s="20" t="str">
        <f>IF($A68="","",IF(Jury!J75="","",Jury!J75))</f>
        <v/>
      </c>
      <c r="L68" s="20" t="str">
        <f>IF($A68="","",IF(Jury!K75="","",Jury!K75))</f>
        <v/>
      </c>
      <c r="M68" s="20" t="str">
        <f>IF($A68="","",IF(Jury!L75="","",Jury!L75))</f>
        <v/>
      </c>
      <c r="N68" s="20" t="str">
        <f>IF($A68="","",IF(Jury!M75="","",Jury!M75))</f>
        <v/>
      </c>
      <c r="O68" s="20" t="str">
        <f>IF($A68="","",IF(Jury!N75="","",Jury!N75))</f>
        <v/>
      </c>
      <c r="P68" s="20" t="str">
        <f>IF($A68="","",IF(Jury!O75="","",Jury!O75))</f>
        <v/>
      </c>
      <c r="Q68" s="20" t="str">
        <f>IF($A68="","",IF(Jury!P75="","",Jury!P75))</f>
        <v/>
      </c>
      <c r="R68" s="20" t="str">
        <f>IF($A68="","",IF(Jury!Q75="","",Jury!Q75))</f>
        <v/>
      </c>
      <c r="S68" s="20" t="str">
        <f>IF($A68="","",IF(Jury!R75="","",Jury!R75))</f>
        <v/>
      </c>
      <c r="T68" s="20" t="str">
        <f>IF($A68="","",IF(Jury!S75="","",Jury!S75))</f>
        <v/>
      </c>
      <c r="U68" s="20" t="str">
        <f>IF($A68="","",IF(Jury!T75="","",Jury!T75))</f>
        <v/>
      </c>
      <c r="V68" s="20" t="str">
        <f>IF($A68="","",IF(Jury!U75="","",Jury!U75))</f>
        <v/>
      </c>
      <c r="W68" s="20" t="str">
        <f>IF($A68="","",IF(Jury!X75="","",Jury!X75))</f>
        <v/>
      </c>
      <c r="X68" s="20" t="str">
        <f>IF($A68="","",IF(Jury!Y75="","",Jury!Y75))</f>
        <v/>
      </c>
      <c r="Y68" s="20" t="str">
        <f>IF($A68="","",IF(Jury!Z75="","",Jury!Z75))</f>
        <v/>
      </c>
      <c r="Z68" s="20" t="str">
        <f>IF($A68="","",IF(Jury!AA75="","",Jury!AA75))</f>
        <v/>
      </c>
      <c r="AA68" s="20" t="str">
        <f>IF($A68="","",IF(Jury!AB75="","",Jury!AB75))</f>
        <v/>
      </c>
      <c r="AB68" s="20" t="str">
        <f>IF($A68="","",IF(Jury!AC75="","",Jury!AC75))</f>
        <v/>
      </c>
    </row>
    <row r="69" spans="1:28" x14ac:dyDescent="0.25">
      <c r="A69" s="177" t="str">
        <f>IF(Jury!B76="","",Jury!A76)</f>
        <v/>
      </c>
      <c r="B69" s="20" t="str">
        <f>IF($A69="","",IF(Jury!B76="","",Jury!B76))</f>
        <v/>
      </c>
      <c r="C69" s="20" t="str">
        <f>IF($A69="","",IF(Jury!C76="","",Jury!C76))</f>
        <v/>
      </c>
      <c r="D69" s="20" t="str">
        <f>IF($A69="","",IF(Jury!D76="","",Jury!D76))</f>
        <v/>
      </c>
      <c r="E69" s="172" t="str">
        <f>IF(B69="","",'allg. Daten'!$C$6)</f>
        <v/>
      </c>
      <c r="F69" s="20" t="str">
        <f>IF($A69="","",IF(Jury!E76="","",Jury!E76))</f>
        <v/>
      </c>
      <c r="G69" s="20" t="str">
        <f>IF($A69="","",IF(Jury!F76="","",Jury!F76))</f>
        <v/>
      </c>
      <c r="H69" s="20" t="str">
        <f>IF($A69="","",IF(Jury!G76="","",Jury!G76))</f>
        <v/>
      </c>
      <c r="I69" s="20" t="str">
        <f>IF($A69="","",IF(Jury!H76="","",Jury!H76))</f>
        <v/>
      </c>
      <c r="J69" s="20" t="str">
        <f>IF($A69="","",IF(Jury!I76="","",Jury!I76))</f>
        <v/>
      </c>
      <c r="K69" s="20" t="str">
        <f>IF($A69="","",IF(Jury!J76="","",Jury!J76))</f>
        <v/>
      </c>
      <c r="L69" s="20" t="str">
        <f>IF($A69="","",IF(Jury!K76="","",Jury!K76))</f>
        <v/>
      </c>
      <c r="M69" s="20" t="str">
        <f>IF($A69="","",IF(Jury!L76="","",Jury!L76))</f>
        <v/>
      </c>
      <c r="N69" s="20" t="str">
        <f>IF($A69="","",IF(Jury!M76="","",Jury!M76))</f>
        <v/>
      </c>
      <c r="O69" s="20" t="str">
        <f>IF($A69="","",IF(Jury!N76="","",Jury!N76))</f>
        <v/>
      </c>
      <c r="P69" s="20" t="str">
        <f>IF($A69="","",IF(Jury!O76="","",Jury!O76))</f>
        <v/>
      </c>
      <c r="Q69" s="20" t="str">
        <f>IF($A69="","",IF(Jury!P76="","",Jury!P76))</f>
        <v/>
      </c>
      <c r="R69" s="20" t="str">
        <f>IF($A69="","",IF(Jury!Q76="","",Jury!Q76))</f>
        <v/>
      </c>
      <c r="S69" s="20" t="str">
        <f>IF($A69="","",IF(Jury!R76="","",Jury!R76))</f>
        <v/>
      </c>
      <c r="T69" s="20" t="str">
        <f>IF($A69="","",IF(Jury!S76="","",Jury!S76))</f>
        <v/>
      </c>
      <c r="U69" s="20" t="str">
        <f>IF($A69="","",IF(Jury!T76="","",Jury!T76))</f>
        <v/>
      </c>
      <c r="V69" s="20" t="str">
        <f>IF($A69="","",IF(Jury!U76="","",Jury!U76))</f>
        <v/>
      </c>
      <c r="W69" s="20" t="str">
        <f>IF($A69="","",IF(Jury!X76="","",Jury!X76))</f>
        <v/>
      </c>
      <c r="X69" s="20" t="str">
        <f>IF($A69="","",IF(Jury!Y76="","",Jury!Y76))</f>
        <v/>
      </c>
      <c r="Y69" s="20" t="str">
        <f>IF($A69="","",IF(Jury!Z76="","",Jury!Z76))</f>
        <v/>
      </c>
      <c r="Z69" s="20" t="str">
        <f>IF($A69="","",IF(Jury!AA76="","",Jury!AA76))</f>
        <v/>
      </c>
      <c r="AA69" s="20" t="str">
        <f>IF($A69="","",IF(Jury!AB76="","",Jury!AB76))</f>
        <v/>
      </c>
      <c r="AB69" s="20" t="str">
        <f>IF($A69="","",IF(Jury!AC76="","",Jury!AC76))</f>
        <v/>
      </c>
    </row>
    <row r="70" spans="1:28" x14ac:dyDescent="0.25">
      <c r="A70" s="177" t="str">
        <f>IF(Jury!B77="","",Jury!A77)</f>
        <v/>
      </c>
      <c r="B70" s="20" t="str">
        <f>IF($A70="","",IF(Jury!B77="","",Jury!B77))</f>
        <v/>
      </c>
      <c r="C70" s="20" t="str">
        <f>IF($A70="","",IF(Jury!C77="","",Jury!C77))</f>
        <v/>
      </c>
      <c r="D70" s="20" t="str">
        <f>IF($A70="","",IF(Jury!D77="","",Jury!D77))</f>
        <v/>
      </c>
      <c r="E70" s="172" t="str">
        <f>IF(B70="","",'allg. Daten'!$C$6)</f>
        <v/>
      </c>
      <c r="F70" s="20" t="str">
        <f>IF($A70="","",IF(Jury!E77="","",Jury!E77))</f>
        <v/>
      </c>
      <c r="G70" s="20" t="str">
        <f>IF($A70="","",IF(Jury!F77="","",Jury!F77))</f>
        <v/>
      </c>
      <c r="H70" s="20" t="str">
        <f>IF($A70="","",IF(Jury!G77="","",Jury!G77))</f>
        <v/>
      </c>
      <c r="I70" s="20" t="str">
        <f>IF($A70="","",IF(Jury!H77="","",Jury!H77))</f>
        <v/>
      </c>
      <c r="J70" s="20" t="str">
        <f>IF($A70="","",IF(Jury!I77="","",Jury!I77))</f>
        <v/>
      </c>
      <c r="K70" s="20" t="str">
        <f>IF($A70="","",IF(Jury!J77="","",Jury!J77))</f>
        <v/>
      </c>
      <c r="L70" s="20" t="str">
        <f>IF($A70="","",IF(Jury!K77="","",Jury!K77))</f>
        <v/>
      </c>
      <c r="M70" s="20" t="str">
        <f>IF($A70="","",IF(Jury!L77="","",Jury!L77))</f>
        <v/>
      </c>
      <c r="N70" s="20" t="str">
        <f>IF($A70="","",IF(Jury!M77="","",Jury!M77))</f>
        <v/>
      </c>
      <c r="O70" s="20" t="str">
        <f>IF($A70="","",IF(Jury!N77="","",Jury!N77))</f>
        <v/>
      </c>
      <c r="P70" s="20" t="str">
        <f>IF($A70="","",IF(Jury!O77="","",Jury!O77))</f>
        <v/>
      </c>
      <c r="Q70" s="20" t="str">
        <f>IF($A70="","",IF(Jury!P77="","",Jury!P77))</f>
        <v/>
      </c>
      <c r="R70" s="20" t="str">
        <f>IF($A70="","",IF(Jury!Q77="","",Jury!Q77))</f>
        <v/>
      </c>
      <c r="S70" s="20" t="str">
        <f>IF($A70="","",IF(Jury!R77="","",Jury!R77))</f>
        <v/>
      </c>
      <c r="T70" s="20" t="str">
        <f>IF($A70="","",IF(Jury!S77="","",Jury!S77))</f>
        <v/>
      </c>
      <c r="U70" s="20" t="str">
        <f>IF($A70="","",IF(Jury!T77="","",Jury!T77))</f>
        <v/>
      </c>
      <c r="V70" s="20" t="str">
        <f>IF($A70="","",IF(Jury!U77="","",Jury!U77))</f>
        <v/>
      </c>
      <c r="W70" s="20" t="str">
        <f>IF($A70="","",IF(Jury!X77="","",Jury!X77))</f>
        <v/>
      </c>
      <c r="X70" s="20" t="str">
        <f>IF($A70="","",IF(Jury!Y77="","",Jury!Y77))</f>
        <v/>
      </c>
      <c r="Y70" s="20" t="str">
        <f>IF($A70="","",IF(Jury!Z77="","",Jury!Z77))</f>
        <v/>
      </c>
      <c r="Z70" s="20" t="str">
        <f>IF($A70="","",IF(Jury!AA77="","",Jury!AA77))</f>
        <v/>
      </c>
      <c r="AA70" s="20" t="str">
        <f>IF($A70="","",IF(Jury!AB77="","",Jury!AB77))</f>
        <v/>
      </c>
      <c r="AB70" s="20" t="str">
        <f>IF($A70="","",IF(Jury!AC77="","",Jury!AC77))</f>
        <v/>
      </c>
    </row>
    <row r="71" spans="1:28" x14ac:dyDescent="0.25">
      <c r="A71" s="177" t="str">
        <f>IF(Jury!B78="","",Jury!A78)</f>
        <v/>
      </c>
      <c r="B71" s="20" t="str">
        <f>IF($A71="","",IF(Jury!B78="","",Jury!B78))</f>
        <v/>
      </c>
      <c r="C71" s="20" t="str">
        <f>IF($A71="","",IF(Jury!C78="","",Jury!C78))</f>
        <v/>
      </c>
      <c r="D71" s="20" t="str">
        <f>IF($A71="","",IF(Jury!D78="","",Jury!D78))</f>
        <v/>
      </c>
      <c r="E71" s="172" t="str">
        <f>IF(B71="","",'allg. Daten'!$C$6)</f>
        <v/>
      </c>
      <c r="F71" s="20" t="str">
        <f>IF($A71="","",IF(Jury!E78="","",Jury!E78))</f>
        <v/>
      </c>
      <c r="G71" s="20" t="str">
        <f>IF($A71="","",IF(Jury!F78="","",Jury!F78))</f>
        <v/>
      </c>
      <c r="H71" s="20" t="str">
        <f>IF($A71="","",IF(Jury!G78="","",Jury!G78))</f>
        <v/>
      </c>
      <c r="I71" s="20" t="str">
        <f>IF($A71="","",IF(Jury!H78="","",Jury!H78))</f>
        <v/>
      </c>
      <c r="J71" s="20" t="str">
        <f>IF($A71="","",IF(Jury!I78="","",Jury!I78))</f>
        <v/>
      </c>
      <c r="K71" s="20" t="str">
        <f>IF($A71="","",IF(Jury!J78="","",Jury!J78))</f>
        <v/>
      </c>
      <c r="L71" s="20" t="str">
        <f>IF($A71="","",IF(Jury!K78="","",Jury!K78))</f>
        <v/>
      </c>
      <c r="M71" s="20" t="str">
        <f>IF($A71="","",IF(Jury!L78="","",Jury!L78))</f>
        <v/>
      </c>
      <c r="N71" s="20" t="str">
        <f>IF($A71="","",IF(Jury!M78="","",Jury!M78))</f>
        <v/>
      </c>
      <c r="O71" s="20" t="str">
        <f>IF($A71="","",IF(Jury!N78="","",Jury!N78))</f>
        <v/>
      </c>
      <c r="P71" s="20" t="str">
        <f>IF($A71="","",IF(Jury!O78="","",Jury!O78))</f>
        <v/>
      </c>
      <c r="Q71" s="20" t="str">
        <f>IF($A71="","",IF(Jury!P78="","",Jury!P78))</f>
        <v/>
      </c>
      <c r="R71" s="20" t="str">
        <f>IF($A71="","",IF(Jury!Q78="","",Jury!Q78))</f>
        <v/>
      </c>
      <c r="S71" s="20" t="str">
        <f>IF($A71="","",IF(Jury!R78="","",Jury!R78))</f>
        <v/>
      </c>
      <c r="T71" s="20" t="str">
        <f>IF($A71="","",IF(Jury!S78="","",Jury!S78))</f>
        <v/>
      </c>
      <c r="U71" s="20" t="str">
        <f>IF($A71="","",IF(Jury!T78="","",Jury!T78))</f>
        <v/>
      </c>
      <c r="V71" s="20" t="str">
        <f>IF($A71="","",IF(Jury!U78="","",Jury!U78))</f>
        <v/>
      </c>
      <c r="W71" s="20" t="str">
        <f>IF($A71="","",IF(Jury!X78="","",Jury!X78))</f>
        <v/>
      </c>
      <c r="X71" s="20" t="str">
        <f>IF($A71="","",IF(Jury!Y78="","",Jury!Y78))</f>
        <v/>
      </c>
      <c r="Y71" s="20" t="str">
        <f>IF($A71="","",IF(Jury!Z78="","",Jury!Z78))</f>
        <v/>
      </c>
      <c r="Z71" s="20" t="str">
        <f>IF($A71="","",IF(Jury!AA78="","",Jury!AA78))</f>
        <v/>
      </c>
      <c r="AA71" s="20" t="str">
        <f>IF($A71="","",IF(Jury!AB78="","",Jury!AB78))</f>
        <v/>
      </c>
      <c r="AB71" s="20" t="str">
        <f>IF($A71="","",IF(Jury!AC78="","",Jury!AC78))</f>
        <v/>
      </c>
    </row>
    <row r="72" spans="1:28" x14ac:dyDescent="0.25">
      <c r="A72" s="177" t="str">
        <f>IF(Jury!B79="","",Jury!A79)</f>
        <v/>
      </c>
      <c r="B72" s="20" t="str">
        <f>IF($A72="","",IF(Jury!B79="","",Jury!B79))</f>
        <v/>
      </c>
      <c r="C72" s="20" t="str">
        <f>IF($A72="","",IF(Jury!C79="","",Jury!C79))</f>
        <v/>
      </c>
      <c r="D72" s="20" t="str">
        <f>IF($A72="","",IF(Jury!D79="","",Jury!D79))</f>
        <v/>
      </c>
      <c r="E72" s="172" t="str">
        <f>IF(B72="","",'allg. Daten'!$C$6)</f>
        <v/>
      </c>
      <c r="F72" s="20" t="str">
        <f>IF($A72="","",IF(Jury!E79="","",Jury!E79))</f>
        <v/>
      </c>
      <c r="G72" s="20" t="str">
        <f>IF($A72="","",IF(Jury!F79="","",Jury!F79))</f>
        <v/>
      </c>
      <c r="H72" s="20" t="str">
        <f>IF($A72="","",IF(Jury!G79="","",Jury!G79))</f>
        <v/>
      </c>
      <c r="I72" s="20" t="str">
        <f>IF($A72="","",IF(Jury!H79="","",Jury!H79))</f>
        <v/>
      </c>
      <c r="J72" s="20" t="str">
        <f>IF($A72="","",IF(Jury!I79="","",Jury!I79))</f>
        <v/>
      </c>
      <c r="K72" s="20" t="str">
        <f>IF($A72="","",IF(Jury!J79="","",Jury!J79))</f>
        <v/>
      </c>
      <c r="L72" s="20" t="str">
        <f>IF($A72="","",IF(Jury!K79="","",Jury!K79))</f>
        <v/>
      </c>
      <c r="M72" s="20" t="str">
        <f>IF($A72="","",IF(Jury!L79="","",Jury!L79))</f>
        <v/>
      </c>
      <c r="N72" s="20" t="str">
        <f>IF($A72="","",IF(Jury!M79="","",Jury!M79))</f>
        <v/>
      </c>
      <c r="O72" s="20" t="str">
        <f>IF($A72="","",IF(Jury!N79="","",Jury!N79))</f>
        <v/>
      </c>
      <c r="P72" s="20" t="str">
        <f>IF($A72="","",IF(Jury!O79="","",Jury!O79))</f>
        <v/>
      </c>
      <c r="Q72" s="20" t="str">
        <f>IF($A72="","",IF(Jury!P79="","",Jury!P79))</f>
        <v/>
      </c>
      <c r="R72" s="20" t="str">
        <f>IF($A72="","",IF(Jury!Q79="","",Jury!Q79))</f>
        <v/>
      </c>
      <c r="S72" s="20" t="str">
        <f>IF($A72="","",IF(Jury!R79="","",Jury!R79))</f>
        <v/>
      </c>
      <c r="T72" s="20" t="str">
        <f>IF($A72="","",IF(Jury!S79="","",Jury!S79))</f>
        <v/>
      </c>
      <c r="U72" s="20" t="str">
        <f>IF($A72="","",IF(Jury!T79="","",Jury!T79))</f>
        <v/>
      </c>
      <c r="V72" s="20" t="str">
        <f>IF($A72="","",IF(Jury!U79="","",Jury!U79))</f>
        <v/>
      </c>
      <c r="W72" s="20" t="str">
        <f>IF($A72="","",IF(Jury!X79="","",Jury!X79))</f>
        <v/>
      </c>
      <c r="X72" s="20" t="str">
        <f>IF($A72="","",IF(Jury!Y79="","",Jury!Y79))</f>
        <v/>
      </c>
      <c r="Y72" s="20" t="str">
        <f>IF($A72="","",IF(Jury!Z79="","",Jury!Z79))</f>
        <v/>
      </c>
      <c r="Z72" s="20" t="str">
        <f>IF($A72="","",IF(Jury!AA79="","",Jury!AA79))</f>
        <v/>
      </c>
      <c r="AA72" s="20" t="str">
        <f>IF($A72="","",IF(Jury!AB79="","",Jury!AB79))</f>
        <v/>
      </c>
      <c r="AB72" s="20" t="str">
        <f>IF($A72="","",IF(Jury!AC79="","",Jury!AC79))</f>
        <v/>
      </c>
    </row>
    <row r="73" spans="1:28" x14ac:dyDescent="0.25">
      <c r="A73" s="177" t="str">
        <f>IF(Jury!B80="","",Jury!A80)</f>
        <v/>
      </c>
      <c r="B73" s="20" t="str">
        <f>IF($A73="","",IF(Jury!B80="","",Jury!B80))</f>
        <v/>
      </c>
      <c r="C73" s="20" t="str">
        <f>IF($A73="","",IF(Jury!C80="","",Jury!C80))</f>
        <v/>
      </c>
      <c r="D73" s="20" t="str">
        <f>IF($A73="","",IF(Jury!D80="","",Jury!D80))</f>
        <v/>
      </c>
      <c r="E73" s="172" t="str">
        <f>IF(B73="","",'allg. Daten'!$C$6)</f>
        <v/>
      </c>
      <c r="F73" s="20" t="str">
        <f>IF($A73="","",IF(Jury!E80="","",Jury!E80))</f>
        <v/>
      </c>
      <c r="G73" s="20" t="str">
        <f>IF($A73="","",IF(Jury!F80="","",Jury!F80))</f>
        <v/>
      </c>
      <c r="H73" s="20" t="str">
        <f>IF($A73="","",IF(Jury!G80="","",Jury!G80))</f>
        <v/>
      </c>
      <c r="I73" s="20" t="str">
        <f>IF($A73="","",IF(Jury!H80="","",Jury!H80))</f>
        <v/>
      </c>
      <c r="J73" s="20" t="str">
        <f>IF($A73="","",IF(Jury!I80="","",Jury!I80))</f>
        <v/>
      </c>
      <c r="K73" s="20" t="str">
        <f>IF($A73="","",IF(Jury!J80="","",Jury!J80))</f>
        <v/>
      </c>
      <c r="L73" s="20" t="str">
        <f>IF($A73="","",IF(Jury!K80="","",Jury!K80))</f>
        <v/>
      </c>
      <c r="M73" s="20" t="str">
        <f>IF($A73="","",IF(Jury!L80="","",Jury!L80))</f>
        <v/>
      </c>
      <c r="N73" s="20" t="str">
        <f>IF($A73="","",IF(Jury!M80="","",Jury!M80))</f>
        <v/>
      </c>
      <c r="O73" s="20" t="str">
        <f>IF($A73="","",IF(Jury!N80="","",Jury!N80))</f>
        <v/>
      </c>
      <c r="P73" s="20" t="str">
        <f>IF($A73="","",IF(Jury!O80="","",Jury!O80))</f>
        <v/>
      </c>
      <c r="Q73" s="20" t="str">
        <f>IF($A73="","",IF(Jury!P80="","",Jury!P80))</f>
        <v/>
      </c>
      <c r="R73" s="20" t="str">
        <f>IF($A73="","",IF(Jury!Q80="","",Jury!Q80))</f>
        <v/>
      </c>
      <c r="S73" s="20" t="str">
        <f>IF($A73="","",IF(Jury!R80="","",Jury!R80))</f>
        <v/>
      </c>
      <c r="T73" s="20" t="str">
        <f>IF($A73="","",IF(Jury!S80="","",Jury!S80))</f>
        <v/>
      </c>
      <c r="U73" s="20" t="str">
        <f>IF($A73="","",IF(Jury!T80="","",Jury!T80))</f>
        <v/>
      </c>
      <c r="V73" s="20" t="str">
        <f>IF($A73="","",IF(Jury!U80="","",Jury!U80))</f>
        <v/>
      </c>
      <c r="W73" s="20" t="str">
        <f>IF($A73="","",IF(Jury!X80="","",Jury!X80))</f>
        <v/>
      </c>
      <c r="X73" s="20" t="str">
        <f>IF($A73="","",IF(Jury!Y80="","",Jury!Y80))</f>
        <v/>
      </c>
      <c r="Y73" s="20" t="str">
        <f>IF($A73="","",IF(Jury!Z80="","",Jury!Z80))</f>
        <v/>
      </c>
      <c r="Z73" s="20" t="str">
        <f>IF($A73="","",IF(Jury!AA80="","",Jury!AA80))</f>
        <v/>
      </c>
      <c r="AA73" s="20" t="str">
        <f>IF($A73="","",IF(Jury!AB80="","",Jury!AB80))</f>
        <v/>
      </c>
      <c r="AB73" s="20" t="str">
        <f>IF($A73="","",IF(Jury!AC80="","",Jury!AC80))</f>
        <v/>
      </c>
    </row>
    <row r="74" spans="1:28" x14ac:dyDescent="0.25">
      <c r="A74" s="177" t="str">
        <f>IF(Jury!B81="","",Jury!A81)</f>
        <v/>
      </c>
      <c r="B74" s="20" t="str">
        <f>IF($A74="","",IF(Jury!B81="","",Jury!B81))</f>
        <v/>
      </c>
      <c r="C74" s="20" t="str">
        <f>IF($A74="","",IF(Jury!C81="","",Jury!C81))</f>
        <v/>
      </c>
      <c r="D74" s="20" t="str">
        <f>IF($A74="","",IF(Jury!D81="","",Jury!D81))</f>
        <v/>
      </c>
      <c r="E74" s="172" t="str">
        <f>IF(B74="","",'allg. Daten'!$C$6)</f>
        <v/>
      </c>
      <c r="F74" s="20" t="str">
        <f>IF($A74="","",IF(Jury!E81="","",Jury!E81))</f>
        <v/>
      </c>
      <c r="G74" s="20" t="str">
        <f>IF($A74="","",IF(Jury!F81="","",Jury!F81))</f>
        <v/>
      </c>
      <c r="H74" s="20" t="str">
        <f>IF($A74="","",IF(Jury!G81="","",Jury!G81))</f>
        <v/>
      </c>
      <c r="I74" s="20" t="str">
        <f>IF($A74="","",IF(Jury!H81="","",Jury!H81))</f>
        <v/>
      </c>
      <c r="J74" s="20" t="str">
        <f>IF($A74="","",IF(Jury!I81="","",Jury!I81))</f>
        <v/>
      </c>
      <c r="K74" s="20" t="str">
        <f>IF($A74="","",IF(Jury!J81="","",Jury!J81))</f>
        <v/>
      </c>
      <c r="L74" s="20" t="str">
        <f>IF($A74="","",IF(Jury!K81="","",Jury!K81))</f>
        <v/>
      </c>
      <c r="M74" s="20" t="str">
        <f>IF($A74="","",IF(Jury!L81="","",Jury!L81))</f>
        <v/>
      </c>
      <c r="N74" s="20" t="str">
        <f>IF($A74="","",IF(Jury!M81="","",Jury!M81))</f>
        <v/>
      </c>
      <c r="O74" s="20" t="str">
        <f>IF($A74="","",IF(Jury!N81="","",Jury!N81))</f>
        <v/>
      </c>
      <c r="P74" s="20" t="str">
        <f>IF($A74="","",IF(Jury!O81="","",Jury!O81))</f>
        <v/>
      </c>
      <c r="Q74" s="20" t="str">
        <f>IF($A74="","",IF(Jury!P81="","",Jury!P81))</f>
        <v/>
      </c>
      <c r="R74" s="20" t="str">
        <f>IF($A74="","",IF(Jury!Q81="","",Jury!Q81))</f>
        <v/>
      </c>
      <c r="S74" s="20" t="str">
        <f>IF($A74="","",IF(Jury!R81="","",Jury!R81))</f>
        <v/>
      </c>
      <c r="T74" s="20" t="str">
        <f>IF($A74="","",IF(Jury!S81="","",Jury!S81))</f>
        <v/>
      </c>
      <c r="U74" s="20" t="str">
        <f>IF($A74="","",IF(Jury!T81="","",Jury!T81))</f>
        <v/>
      </c>
      <c r="V74" s="20" t="str">
        <f>IF($A74="","",IF(Jury!U81="","",Jury!U81))</f>
        <v/>
      </c>
      <c r="W74" s="20" t="str">
        <f>IF($A74="","",IF(Jury!X81="","",Jury!X81))</f>
        <v/>
      </c>
      <c r="X74" s="20" t="str">
        <f>IF($A74="","",IF(Jury!Y81="","",Jury!Y81))</f>
        <v/>
      </c>
      <c r="Y74" s="20" t="str">
        <f>IF($A74="","",IF(Jury!Z81="","",Jury!Z81))</f>
        <v/>
      </c>
      <c r="Z74" s="20" t="str">
        <f>IF($A74="","",IF(Jury!AA81="","",Jury!AA81))</f>
        <v/>
      </c>
      <c r="AA74" s="20" t="str">
        <f>IF($A74="","",IF(Jury!AB81="","",Jury!AB81))</f>
        <v/>
      </c>
      <c r="AB74" s="20" t="str">
        <f>IF($A74="","",IF(Jury!AC81="","",Jury!AC81))</f>
        <v/>
      </c>
    </row>
    <row r="75" spans="1:28" x14ac:dyDescent="0.25">
      <c r="A75" s="177" t="str">
        <f>IF(Jury!B82="","",Jury!A82)</f>
        <v/>
      </c>
      <c r="B75" s="20" t="str">
        <f>IF($A75="","",IF(Jury!B82="","",Jury!B82))</f>
        <v/>
      </c>
      <c r="C75" s="20" t="str">
        <f>IF($A75="","",IF(Jury!C82="","",Jury!C82))</f>
        <v/>
      </c>
      <c r="D75" s="20" t="str">
        <f>IF($A75="","",IF(Jury!D82="","",Jury!D82))</f>
        <v/>
      </c>
      <c r="E75" s="172" t="str">
        <f>IF(B75="","",'allg. Daten'!$C$6)</f>
        <v/>
      </c>
      <c r="F75" s="20" t="str">
        <f>IF($A75="","",IF(Jury!E82="","",Jury!E82))</f>
        <v/>
      </c>
      <c r="G75" s="20" t="str">
        <f>IF($A75="","",IF(Jury!F82="","",Jury!F82))</f>
        <v/>
      </c>
      <c r="H75" s="20" t="str">
        <f>IF($A75="","",IF(Jury!G82="","",Jury!G82))</f>
        <v/>
      </c>
      <c r="I75" s="20" t="str">
        <f>IF($A75="","",IF(Jury!H82="","",Jury!H82))</f>
        <v/>
      </c>
      <c r="J75" s="20" t="str">
        <f>IF($A75="","",IF(Jury!I82="","",Jury!I82))</f>
        <v/>
      </c>
      <c r="K75" s="20" t="str">
        <f>IF($A75="","",IF(Jury!J82="","",Jury!J82))</f>
        <v/>
      </c>
      <c r="L75" s="20" t="str">
        <f>IF($A75="","",IF(Jury!K82="","",Jury!K82))</f>
        <v/>
      </c>
      <c r="M75" s="20" t="str">
        <f>IF($A75="","",IF(Jury!L82="","",Jury!L82))</f>
        <v/>
      </c>
      <c r="N75" s="20" t="str">
        <f>IF($A75="","",IF(Jury!M82="","",Jury!M82))</f>
        <v/>
      </c>
      <c r="O75" s="20" t="str">
        <f>IF($A75="","",IF(Jury!N82="","",Jury!N82))</f>
        <v/>
      </c>
      <c r="P75" s="20" t="str">
        <f>IF($A75="","",IF(Jury!O82="","",Jury!O82))</f>
        <v/>
      </c>
      <c r="Q75" s="20" t="str">
        <f>IF($A75="","",IF(Jury!P82="","",Jury!P82))</f>
        <v/>
      </c>
      <c r="R75" s="20" t="str">
        <f>IF($A75="","",IF(Jury!Q82="","",Jury!Q82))</f>
        <v/>
      </c>
      <c r="S75" s="20" t="str">
        <f>IF($A75="","",IF(Jury!R82="","",Jury!R82))</f>
        <v/>
      </c>
      <c r="T75" s="20" t="str">
        <f>IF($A75="","",IF(Jury!S82="","",Jury!S82))</f>
        <v/>
      </c>
      <c r="U75" s="20" t="str">
        <f>IF($A75="","",IF(Jury!T82="","",Jury!T82))</f>
        <v/>
      </c>
      <c r="V75" s="20" t="str">
        <f>IF($A75="","",IF(Jury!U82="","",Jury!U82))</f>
        <v/>
      </c>
      <c r="W75" s="20" t="str">
        <f>IF($A75="","",IF(Jury!X82="","",Jury!X82))</f>
        <v/>
      </c>
      <c r="X75" s="20" t="str">
        <f>IF($A75="","",IF(Jury!Y82="","",Jury!Y82))</f>
        <v/>
      </c>
      <c r="Y75" s="20" t="str">
        <f>IF($A75="","",IF(Jury!Z82="","",Jury!Z82))</f>
        <v/>
      </c>
      <c r="Z75" s="20" t="str">
        <f>IF($A75="","",IF(Jury!AA82="","",Jury!AA82))</f>
        <v/>
      </c>
      <c r="AA75" s="20" t="str">
        <f>IF($A75="","",IF(Jury!AB82="","",Jury!AB82))</f>
        <v/>
      </c>
      <c r="AB75" s="20" t="str">
        <f>IF($A75="","",IF(Jury!AC82="","",Jury!AC82))</f>
        <v/>
      </c>
    </row>
    <row r="76" spans="1:28" x14ac:dyDescent="0.25">
      <c r="A76" s="177" t="str">
        <f>IF(Jury!B83="","",Jury!A83)</f>
        <v/>
      </c>
      <c r="B76" s="20" t="str">
        <f>IF($A76="","",IF(Jury!B83="","",Jury!B83))</f>
        <v/>
      </c>
      <c r="C76" s="20" t="str">
        <f>IF($A76="","",IF(Jury!C83="","",Jury!C83))</f>
        <v/>
      </c>
      <c r="D76" s="20" t="str">
        <f>IF($A76="","",IF(Jury!D83="","",Jury!D83))</f>
        <v/>
      </c>
      <c r="E76" s="172" t="str">
        <f>IF(B76="","",'allg. Daten'!$C$6)</f>
        <v/>
      </c>
      <c r="F76" s="20" t="str">
        <f>IF($A76="","",IF(Jury!E83="","",Jury!E83))</f>
        <v/>
      </c>
      <c r="G76" s="20" t="str">
        <f>IF($A76="","",IF(Jury!F83="","",Jury!F83))</f>
        <v/>
      </c>
      <c r="H76" s="20" t="str">
        <f>IF($A76="","",IF(Jury!G83="","",Jury!G83))</f>
        <v/>
      </c>
      <c r="I76" s="20" t="str">
        <f>IF($A76="","",IF(Jury!H83="","",Jury!H83))</f>
        <v/>
      </c>
      <c r="J76" s="20" t="str">
        <f>IF($A76="","",IF(Jury!I83="","",Jury!I83))</f>
        <v/>
      </c>
      <c r="K76" s="20" t="str">
        <f>IF($A76="","",IF(Jury!J83="","",Jury!J83))</f>
        <v/>
      </c>
      <c r="L76" s="20" t="str">
        <f>IF($A76="","",IF(Jury!K83="","",Jury!K83))</f>
        <v/>
      </c>
      <c r="M76" s="20" t="str">
        <f>IF($A76="","",IF(Jury!L83="","",Jury!L83))</f>
        <v/>
      </c>
      <c r="N76" s="20" t="str">
        <f>IF($A76="","",IF(Jury!M83="","",Jury!M83))</f>
        <v/>
      </c>
      <c r="O76" s="20" t="str">
        <f>IF($A76="","",IF(Jury!N83="","",Jury!N83))</f>
        <v/>
      </c>
      <c r="P76" s="20" t="str">
        <f>IF($A76="","",IF(Jury!O83="","",Jury!O83))</f>
        <v/>
      </c>
      <c r="Q76" s="20" t="str">
        <f>IF($A76="","",IF(Jury!P83="","",Jury!P83))</f>
        <v/>
      </c>
      <c r="R76" s="20" t="str">
        <f>IF($A76="","",IF(Jury!Q83="","",Jury!Q83))</f>
        <v/>
      </c>
      <c r="S76" s="20" t="str">
        <f>IF($A76="","",IF(Jury!R83="","",Jury!R83))</f>
        <v/>
      </c>
      <c r="T76" s="20" t="str">
        <f>IF($A76="","",IF(Jury!S83="","",Jury!S83))</f>
        <v/>
      </c>
      <c r="U76" s="20" t="str">
        <f>IF($A76="","",IF(Jury!T83="","",Jury!T83))</f>
        <v/>
      </c>
      <c r="V76" s="20" t="str">
        <f>IF($A76="","",IF(Jury!U83="","",Jury!U83))</f>
        <v/>
      </c>
      <c r="W76" s="20" t="str">
        <f>IF($A76="","",IF(Jury!X83="","",Jury!X83))</f>
        <v/>
      </c>
      <c r="X76" s="20" t="str">
        <f>IF($A76="","",IF(Jury!Y83="","",Jury!Y83))</f>
        <v/>
      </c>
      <c r="Y76" s="20" t="str">
        <f>IF($A76="","",IF(Jury!Z83="","",Jury!Z83))</f>
        <v/>
      </c>
      <c r="Z76" s="20" t="str">
        <f>IF($A76="","",IF(Jury!AA83="","",Jury!AA83))</f>
        <v/>
      </c>
      <c r="AA76" s="20" t="str">
        <f>IF($A76="","",IF(Jury!AB83="","",Jury!AB83))</f>
        <v/>
      </c>
      <c r="AB76" s="20" t="str">
        <f>IF($A76="","",IF(Jury!AC83="","",Jury!AC83))</f>
        <v/>
      </c>
    </row>
    <row r="77" spans="1:28" x14ac:dyDescent="0.25">
      <c r="A77" s="177" t="str">
        <f>IF(Jury!B84="","",Jury!A84)</f>
        <v/>
      </c>
      <c r="B77" s="20" t="str">
        <f>IF($A77="","",IF(Jury!B84="","",Jury!B84))</f>
        <v/>
      </c>
      <c r="C77" s="20" t="str">
        <f>IF($A77="","",IF(Jury!C84="","",Jury!C84))</f>
        <v/>
      </c>
      <c r="D77" s="20" t="str">
        <f>IF($A77="","",IF(Jury!D84="","",Jury!D84))</f>
        <v/>
      </c>
      <c r="E77" s="172" t="str">
        <f>IF(B77="","",'allg. Daten'!$C$6)</f>
        <v/>
      </c>
      <c r="F77" s="20" t="str">
        <f>IF($A77="","",IF(Jury!E84="","",Jury!E84))</f>
        <v/>
      </c>
      <c r="G77" s="20" t="str">
        <f>IF($A77="","",IF(Jury!F84="","",Jury!F84))</f>
        <v/>
      </c>
      <c r="H77" s="20" t="str">
        <f>IF($A77="","",IF(Jury!G84="","",Jury!G84))</f>
        <v/>
      </c>
      <c r="I77" s="20" t="str">
        <f>IF($A77="","",IF(Jury!H84="","",Jury!H84))</f>
        <v/>
      </c>
      <c r="J77" s="20" t="str">
        <f>IF($A77="","",IF(Jury!I84="","",Jury!I84))</f>
        <v/>
      </c>
      <c r="K77" s="20" t="str">
        <f>IF($A77="","",IF(Jury!J84="","",Jury!J84))</f>
        <v/>
      </c>
      <c r="L77" s="20" t="str">
        <f>IF($A77="","",IF(Jury!K84="","",Jury!K84))</f>
        <v/>
      </c>
      <c r="M77" s="20" t="str">
        <f>IF($A77="","",IF(Jury!L84="","",Jury!L84))</f>
        <v/>
      </c>
      <c r="N77" s="20" t="str">
        <f>IF($A77="","",IF(Jury!M84="","",Jury!M84))</f>
        <v/>
      </c>
      <c r="O77" s="20" t="str">
        <f>IF($A77="","",IF(Jury!N84="","",Jury!N84))</f>
        <v/>
      </c>
      <c r="P77" s="20" t="str">
        <f>IF($A77="","",IF(Jury!O84="","",Jury!O84))</f>
        <v/>
      </c>
      <c r="Q77" s="20" t="str">
        <f>IF($A77="","",IF(Jury!P84="","",Jury!P84))</f>
        <v/>
      </c>
      <c r="R77" s="20" t="str">
        <f>IF($A77="","",IF(Jury!Q84="","",Jury!Q84))</f>
        <v/>
      </c>
      <c r="S77" s="20" t="str">
        <f>IF($A77="","",IF(Jury!R84="","",Jury!R84))</f>
        <v/>
      </c>
      <c r="T77" s="20" t="str">
        <f>IF($A77="","",IF(Jury!S84="","",Jury!S84))</f>
        <v/>
      </c>
      <c r="U77" s="20" t="str">
        <f>IF($A77="","",IF(Jury!T84="","",Jury!T84))</f>
        <v/>
      </c>
      <c r="V77" s="20" t="str">
        <f>IF($A77="","",IF(Jury!U84="","",Jury!U84))</f>
        <v/>
      </c>
      <c r="W77" s="20" t="str">
        <f>IF($A77="","",IF(Jury!X84="","",Jury!X84))</f>
        <v/>
      </c>
      <c r="X77" s="20" t="str">
        <f>IF($A77="","",IF(Jury!Y84="","",Jury!Y84))</f>
        <v/>
      </c>
      <c r="Y77" s="20" t="str">
        <f>IF($A77="","",IF(Jury!Z84="","",Jury!Z84))</f>
        <v/>
      </c>
      <c r="Z77" s="20" t="str">
        <f>IF($A77="","",IF(Jury!AA84="","",Jury!AA84))</f>
        <v/>
      </c>
      <c r="AA77" s="20" t="str">
        <f>IF($A77="","",IF(Jury!AB84="","",Jury!AB84))</f>
        <v/>
      </c>
      <c r="AB77" s="20" t="str">
        <f>IF($A77="","",IF(Jury!AC84="","",Jury!AC84))</f>
        <v/>
      </c>
    </row>
    <row r="78" spans="1:28" x14ac:dyDescent="0.25">
      <c r="A78" s="177" t="str">
        <f>IF(Jury!B85="","",Jury!A85)</f>
        <v/>
      </c>
      <c r="B78" s="20" t="str">
        <f>IF($A78="","",IF(Jury!B85="","",Jury!B85))</f>
        <v/>
      </c>
      <c r="C78" s="20" t="str">
        <f>IF($A78="","",IF(Jury!C85="","",Jury!C85))</f>
        <v/>
      </c>
      <c r="D78" s="20" t="str">
        <f>IF($A78="","",IF(Jury!D85="","",Jury!D85))</f>
        <v/>
      </c>
      <c r="E78" s="172" t="str">
        <f>IF(B78="","",'allg. Daten'!$C$6)</f>
        <v/>
      </c>
      <c r="F78" s="20" t="str">
        <f>IF($A78="","",IF(Jury!E85="","",Jury!E85))</f>
        <v/>
      </c>
      <c r="G78" s="20" t="str">
        <f>IF($A78="","",IF(Jury!F85="","",Jury!F85))</f>
        <v/>
      </c>
      <c r="H78" s="20" t="str">
        <f>IF($A78="","",IF(Jury!G85="","",Jury!G85))</f>
        <v/>
      </c>
      <c r="I78" s="20" t="str">
        <f>IF($A78="","",IF(Jury!H85="","",Jury!H85))</f>
        <v/>
      </c>
      <c r="J78" s="20" t="str">
        <f>IF($A78="","",IF(Jury!I85="","",Jury!I85))</f>
        <v/>
      </c>
      <c r="K78" s="20" t="str">
        <f>IF($A78="","",IF(Jury!J85="","",Jury!J85))</f>
        <v/>
      </c>
      <c r="L78" s="20" t="str">
        <f>IF($A78="","",IF(Jury!K85="","",Jury!K85))</f>
        <v/>
      </c>
      <c r="M78" s="20" t="str">
        <f>IF($A78="","",IF(Jury!L85="","",Jury!L85))</f>
        <v/>
      </c>
      <c r="N78" s="20" t="str">
        <f>IF($A78="","",IF(Jury!M85="","",Jury!M85))</f>
        <v/>
      </c>
      <c r="O78" s="20" t="str">
        <f>IF($A78="","",IF(Jury!N85="","",Jury!N85))</f>
        <v/>
      </c>
      <c r="P78" s="20" t="str">
        <f>IF($A78="","",IF(Jury!O85="","",Jury!O85))</f>
        <v/>
      </c>
      <c r="Q78" s="20" t="str">
        <f>IF($A78="","",IF(Jury!P85="","",Jury!P85))</f>
        <v/>
      </c>
      <c r="R78" s="20" t="str">
        <f>IF($A78="","",IF(Jury!Q85="","",Jury!Q85))</f>
        <v/>
      </c>
      <c r="S78" s="20" t="str">
        <f>IF($A78="","",IF(Jury!R85="","",Jury!R85))</f>
        <v/>
      </c>
      <c r="T78" s="20" t="str">
        <f>IF($A78="","",IF(Jury!S85="","",Jury!S85))</f>
        <v/>
      </c>
      <c r="U78" s="20" t="str">
        <f>IF($A78="","",IF(Jury!T85="","",Jury!T85))</f>
        <v/>
      </c>
      <c r="V78" s="20" t="str">
        <f>IF($A78="","",IF(Jury!U85="","",Jury!U85))</f>
        <v/>
      </c>
      <c r="W78" s="20" t="str">
        <f>IF($A78="","",IF(Jury!X85="","",Jury!X85))</f>
        <v/>
      </c>
      <c r="X78" s="20" t="str">
        <f>IF($A78="","",IF(Jury!Y85="","",Jury!Y85))</f>
        <v/>
      </c>
      <c r="Y78" s="20" t="str">
        <f>IF($A78="","",IF(Jury!Z85="","",Jury!Z85))</f>
        <v/>
      </c>
      <c r="Z78" s="20" t="str">
        <f>IF($A78="","",IF(Jury!AA85="","",Jury!AA85))</f>
        <v/>
      </c>
      <c r="AA78" s="20" t="str">
        <f>IF($A78="","",IF(Jury!AB85="","",Jury!AB85))</f>
        <v/>
      </c>
      <c r="AB78" s="20" t="str">
        <f>IF($A78="","",IF(Jury!AC85="","",Jury!AC85))</f>
        <v/>
      </c>
    </row>
    <row r="79" spans="1:28" x14ac:dyDescent="0.25">
      <c r="A79" s="177" t="str">
        <f>IF(Jury!B86="","",Jury!A86)</f>
        <v/>
      </c>
      <c r="B79" s="20" t="str">
        <f>IF($A79="","",IF(Jury!B86="","",Jury!B86))</f>
        <v/>
      </c>
      <c r="C79" s="20" t="str">
        <f>IF($A79="","",IF(Jury!C86="","",Jury!C86))</f>
        <v/>
      </c>
      <c r="D79" s="20" t="str">
        <f>IF($A79="","",IF(Jury!D86="","",Jury!D86))</f>
        <v/>
      </c>
      <c r="E79" s="172" t="str">
        <f>IF(B79="","",'allg. Daten'!$C$6)</f>
        <v/>
      </c>
      <c r="F79" s="20" t="str">
        <f>IF($A79="","",IF(Jury!E86="","",Jury!E86))</f>
        <v/>
      </c>
      <c r="G79" s="20" t="str">
        <f>IF($A79="","",IF(Jury!F86="","",Jury!F86))</f>
        <v/>
      </c>
      <c r="H79" s="20" t="str">
        <f>IF($A79="","",IF(Jury!G86="","",Jury!G86))</f>
        <v/>
      </c>
      <c r="I79" s="20" t="str">
        <f>IF($A79="","",IF(Jury!H86="","",Jury!H86))</f>
        <v/>
      </c>
      <c r="J79" s="20" t="str">
        <f>IF($A79="","",IF(Jury!I86="","",Jury!I86))</f>
        <v/>
      </c>
      <c r="K79" s="20" t="str">
        <f>IF($A79="","",IF(Jury!J86="","",Jury!J86))</f>
        <v/>
      </c>
      <c r="L79" s="20" t="str">
        <f>IF($A79="","",IF(Jury!K86="","",Jury!K86))</f>
        <v/>
      </c>
      <c r="M79" s="20" t="str">
        <f>IF($A79="","",IF(Jury!L86="","",Jury!L86))</f>
        <v/>
      </c>
      <c r="N79" s="20" t="str">
        <f>IF($A79="","",IF(Jury!M86="","",Jury!M86))</f>
        <v/>
      </c>
      <c r="O79" s="20" t="str">
        <f>IF($A79="","",IF(Jury!N86="","",Jury!N86))</f>
        <v/>
      </c>
      <c r="P79" s="20" t="str">
        <f>IF($A79="","",IF(Jury!O86="","",Jury!O86))</f>
        <v/>
      </c>
      <c r="Q79" s="20" t="str">
        <f>IF($A79="","",IF(Jury!P86="","",Jury!P86))</f>
        <v/>
      </c>
      <c r="R79" s="20" t="str">
        <f>IF($A79="","",IF(Jury!Q86="","",Jury!Q86))</f>
        <v/>
      </c>
      <c r="S79" s="20" t="str">
        <f>IF($A79="","",IF(Jury!R86="","",Jury!R86))</f>
        <v/>
      </c>
      <c r="T79" s="20" t="str">
        <f>IF($A79="","",IF(Jury!S86="","",Jury!S86))</f>
        <v/>
      </c>
      <c r="U79" s="20" t="str">
        <f>IF($A79="","",IF(Jury!T86="","",Jury!T86))</f>
        <v/>
      </c>
      <c r="V79" s="20" t="str">
        <f>IF($A79="","",IF(Jury!U86="","",Jury!U86))</f>
        <v/>
      </c>
      <c r="W79" s="20" t="str">
        <f>IF($A79="","",IF(Jury!X86="","",Jury!X86))</f>
        <v/>
      </c>
      <c r="X79" s="20" t="str">
        <f>IF($A79="","",IF(Jury!Y86="","",Jury!Y86))</f>
        <v/>
      </c>
      <c r="Y79" s="20" t="str">
        <f>IF($A79="","",IF(Jury!Z86="","",Jury!Z86))</f>
        <v/>
      </c>
      <c r="Z79" s="20" t="str">
        <f>IF($A79="","",IF(Jury!AA86="","",Jury!AA86))</f>
        <v/>
      </c>
      <c r="AA79" s="20" t="str">
        <f>IF($A79="","",IF(Jury!AB86="","",Jury!AB86))</f>
        <v/>
      </c>
      <c r="AB79" s="20" t="str">
        <f>IF($A79="","",IF(Jury!AC86="","",Jury!AC86))</f>
        <v/>
      </c>
    </row>
    <row r="80" spans="1:28" x14ac:dyDescent="0.25">
      <c r="A80" s="177" t="str">
        <f>IF(Jury!B87="","",Jury!A87)</f>
        <v/>
      </c>
      <c r="B80" s="20" t="str">
        <f>IF($A80="","",IF(Jury!B87="","",Jury!B87))</f>
        <v/>
      </c>
      <c r="C80" s="20" t="str">
        <f>IF($A80="","",IF(Jury!C87="","",Jury!C87))</f>
        <v/>
      </c>
      <c r="D80" s="20" t="str">
        <f>IF($A80="","",IF(Jury!D87="","",Jury!D87))</f>
        <v/>
      </c>
      <c r="E80" s="172" t="str">
        <f>IF(B80="","",'allg. Daten'!$C$6)</f>
        <v/>
      </c>
      <c r="F80" s="20" t="str">
        <f>IF($A80="","",IF(Jury!E87="","",Jury!E87))</f>
        <v/>
      </c>
      <c r="G80" s="20" t="str">
        <f>IF($A80="","",IF(Jury!F87="","",Jury!F87))</f>
        <v/>
      </c>
      <c r="H80" s="20" t="str">
        <f>IF($A80="","",IF(Jury!G87="","",Jury!G87))</f>
        <v/>
      </c>
      <c r="I80" s="20" t="str">
        <f>IF($A80="","",IF(Jury!H87="","",Jury!H87))</f>
        <v/>
      </c>
      <c r="J80" s="20" t="str">
        <f>IF($A80="","",IF(Jury!I87="","",Jury!I87))</f>
        <v/>
      </c>
      <c r="K80" s="20" t="str">
        <f>IF($A80="","",IF(Jury!J87="","",Jury!J87))</f>
        <v/>
      </c>
      <c r="L80" s="20" t="str">
        <f>IF($A80="","",IF(Jury!K87="","",Jury!K87))</f>
        <v/>
      </c>
      <c r="M80" s="20" t="str">
        <f>IF($A80="","",IF(Jury!L87="","",Jury!L87))</f>
        <v/>
      </c>
      <c r="N80" s="20" t="str">
        <f>IF($A80="","",IF(Jury!M87="","",Jury!M87))</f>
        <v/>
      </c>
      <c r="O80" s="20" t="str">
        <f>IF($A80="","",IF(Jury!N87="","",Jury!N87))</f>
        <v/>
      </c>
      <c r="P80" s="20" t="str">
        <f>IF($A80="","",IF(Jury!O87="","",Jury!O87))</f>
        <v/>
      </c>
      <c r="Q80" s="20" t="str">
        <f>IF($A80="","",IF(Jury!P87="","",Jury!P87))</f>
        <v/>
      </c>
      <c r="R80" s="20" t="str">
        <f>IF($A80="","",IF(Jury!Q87="","",Jury!Q87))</f>
        <v/>
      </c>
      <c r="S80" s="20" t="str">
        <f>IF($A80="","",IF(Jury!R87="","",Jury!R87))</f>
        <v/>
      </c>
      <c r="T80" s="20" t="str">
        <f>IF($A80="","",IF(Jury!S87="","",Jury!S87))</f>
        <v/>
      </c>
      <c r="U80" s="20" t="str">
        <f>IF($A80="","",IF(Jury!T87="","",Jury!T87))</f>
        <v/>
      </c>
      <c r="V80" s="20" t="str">
        <f>IF($A80="","",IF(Jury!U87="","",Jury!U87))</f>
        <v/>
      </c>
      <c r="W80" s="20" t="str">
        <f>IF($A80="","",IF(Jury!X87="","",Jury!X87))</f>
        <v/>
      </c>
      <c r="X80" s="20" t="str">
        <f>IF($A80="","",IF(Jury!Y87="","",Jury!Y87))</f>
        <v/>
      </c>
      <c r="Y80" s="20" t="str">
        <f>IF($A80="","",IF(Jury!Z87="","",Jury!Z87))</f>
        <v/>
      </c>
      <c r="Z80" s="20" t="str">
        <f>IF($A80="","",IF(Jury!AA87="","",Jury!AA87))</f>
        <v/>
      </c>
      <c r="AA80" s="20" t="str">
        <f>IF($A80="","",IF(Jury!AB87="","",Jury!AB87))</f>
        <v/>
      </c>
      <c r="AB80" s="20" t="str">
        <f>IF($A80="","",IF(Jury!AC87="","",Jury!AC87))</f>
        <v/>
      </c>
    </row>
    <row r="81" spans="1:28" x14ac:dyDescent="0.25">
      <c r="A81" s="177" t="str">
        <f>IF(Jury!B88="","",Jury!A88)</f>
        <v/>
      </c>
      <c r="B81" s="20" t="str">
        <f>IF($A81="","",IF(Jury!B88="","",Jury!B88))</f>
        <v/>
      </c>
      <c r="C81" s="20" t="str">
        <f>IF($A81="","",IF(Jury!C88="","",Jury!C88))</f>
        <v/>
      </c>
      <c r="D81" s="20" t="str">
        <f>IF($A81="","",IF(Jury!D88="","",Jury!D88))</f>
        <v/>
      </c>
      <c r="E81" s="172" t="str">
        <f>IF(B81="","",'allg. Daten'!$C$6)</f>
        <v/>
      </c>
      <c r="F81" s="20" t="str">
        <f>IF($A81="","",IF(Jury!E88="","",Jury!E88))</f>
        <v/>
      </c>
      <c r="G81" s="20" t="str">
        <f>IF($A81="","",IF(Jury!F88="","",Jury!F88))</f>
        <v/>
      </c>
      <c r="H81" s="20" t="str">
        <f>IF($A81="","",IF(Jury!G88="","",Jury!G88))</f>
        <v/>
      </c>
      <c r="I81" s="20" t="str">
        <f>IF($A81="","",IF(Jury!H88="","",Jury!H88))</f>
        <v/>
      </c>
      <c r="J81" s="20" t="str">
        <f>IF($A81="","",IF(Jury!I88="","",Jury!I88))</f>
        <v/>
      </c>
      <c r="K81" s="20" t="str">
        <f>IF($A81="","",IF(Jury!J88="","",Jury!J88))</f>
        <v/>
      </c>
      <c r="L81" s="20" t="str">
        <f>IF($A81="","",IF(Jury!K88="","",Jury!K88))</f>
        <v/>
      </c>
      <c r="M81" s="20" t="str">
        <f>IF($A81="","",IF(Jury!L88="","",Jury!L88))</f>
        <v/>
      </c>
      <c r="N81" s="20" t="str">
        <f>IF($A81="","",IF(Jury!M88="","",Jury!M88))</f>
        <v/>
      </c>
      <c r="O81" s="20" t="str">
        <f>IF($A81="","",IF(Jury!N88="","",Jury!N88))</f>
        <v/>
      </c>
      <c r="P81" s="20" t="str">
        <f>IF($A81="","",IF(Jury!O88="","",Jury!O88))</f>
        <v/>
      </c>
      <c r="Q81" s="20" t="str">
        <f>IF($A81="","",IF(Jury!P88="","",Jury!P88))</f>
        <v/>
      </c>
      <c r="R81" s="20" t="str">
        <f>IF($A81="","",IF(Jury!Q88="","",Jury!Q88))</f>
        <v/>
      </c>
      <c r="S81" s="20" t="str">
        <f>IF($A81="","",IF(Jury!R88="","",Jury!R88))</f>
        <v/>
      </c>
      <c r="T81" s="20" t="str">
        <f>IF($A81="","",IF(Jury!S88="","",Jury!S88))</f>
        <v/>
      </c>
      <c r="U81" s="20" t="str">
        <f>IF($A81="","",IF(Jury!T88="","",Jury!T88))</f>
        <v/>
      </c>
      <c r="V81" s="20" t="str">
        <f>IF($A81="","",IF(Jury!U88="","",Jury!U88))</f>
        <v/>
      </c>
      <c r="W81" s="20" t="str">
        <f>IF($A81="","",IF(Jury!X88="","",Jury!X88))</f>
        <v/>
      </c>
      <c r="X81" s="20" t="str">
        <f>IF($A81="","",IF(Jury!Y88="","",Jury!Y88))</f>
        <v/>
      </c>
      <c r="Y81" s="20" t="str">
        <f>IF($A81="","",IF(Jury!Z88="","",Jury!Z88))</f>
        <v/>
      </c>
      <c r="Z81" s="20" t="str">
        <f>IF($A81="","",IF(Jury!AA88="","",Jury!AA88))</f>
        <v/>
      </c>
      <c r="AA81" s="20" t="str">
        <f>IF($A81="","",IF(Jury!AB88="","",Jury!AB88))</f>
        <v/>
      </c>
      <c r="AB81" s="20" t="str">
        <f>IF($A81="","",IF(Jury!AC88="","",Jury!AC88))</f>
        <v/>
      </c>
    </row>
    <row r="82" spans="1:28" x14ac:dyDescent="0.25">
      <c r="A82" s="177" t="str">
        <f>IF(Jury!B89="","",Jury!A89)</f>
        <v/>
      </c>
      <c r="B82" s="20" t="str">
        <f>IF($A82="","",IF(Jury!B89="","",Jury!B89))</f>
        <v/>
      </c>
      <c r="C82" s="20" t="str">
        <f>IF($A82="","",IF(Jury!C89="","",Jury!C89))</f>
        <v/>
      </c>
      <c r="D82" s="20" t="str">
        <f>IF($A82="","",IF(Jury!D89="","",Jury!D89))</f>
        <v/>
      </c>
      <c r="E82" s="172" t="str">
        <f>IF(B82="","",'allg. Daten'!$C$6)</f>
        <v/>
      </c>
      <c r="F82" s="20" t="str">
        <f>IF($A82="","",IF(Jury!E89="","",Jury!E89))</f>
        <v/>
      </c>
      <c r="G82" s="20" t="str">
        <f>IF($A82="","",IF(Jury!F89="","",Jury!F89))</f>
        <v/>
      </c>
      <c r="H82" s="20" t="str">
        <f>IF($A82="","",IF(Jury!G89="","",Jury!G89))</f>
        <v/>
      </c>
      <c r="I82" s="20" t="str">
        <f>IF($A82="","",IF(Jury!H89="","",Jury!H89))</f>
        <v/>
      </c>
      <c r="J82" s="20" t="str">
        <f>IF($A82="","",IF(Jury!I89="","",Jury!I89))</f>
        <v/>
      </c>
      <c r="K82" s="20" t="str">
        <f>IF($A82="","",IF(Jury!J89="","",Jury!J89))</f>
        <v/>
      </c>
      <c r="L82" s="20" t="str">
        <f>IF($A82="","",IF(Jury!K89="","",Jury!K89))</f>
        <v/>
      </c>
      <c r="M82" s="20" t="str">
        <f>IF($A82="","",IF(Jury!L89="","",Jury!L89))</f>
        <v/>
      </c>
      <c r="N82" s="20" t="str">
        <f>IF($A82="","",IF(Jury!M89="","",Jury!M89))</f>
        <v/>
      </c>
      <c r="O82" s="20" t="str">
        <f>IF($A82="","",IF(Jury!N89="","",Jury!N89))</f>
        <v/>
      </c>
      <c r="P82" s="20" t="str">
        <f>IF($A82="","",IF(Jury!O89="","",Jury!O89))</f>
        <v/>
      </c>
      <c r="Q82" s="20" t="str">
        <f>IF($A82="","",IF(Jury!P89="","",Jury!P89))</f>
        <v/>
      </c>
      <c r="R82" s="20" t="str">
        <f>IF($A82="","",IF(Jury!Q89="","",Jury!Q89))</f>
        <v/>
      </c>
      <c r="S82" s="20" t="str">
        <f>IF($A82="","",IF(Jury!R89="","",Jury!R89))</f>
        <v/>
      </c>
      <c r="T82" s="20" t="str">
        <f>IF($A82="","",IF(Jury!S89="","",Jury!S89))</f>
        <v/>
      </c>
      <c r="U82" s="20" t="str">
        <f>IF($A82="","",IF(Jury!T89="","",Jury!T89))</f>
        <v/>
      </c>
      <c r="V82" s="20" t="str">
        <f>IF($A82="","",IF(Jury!U89="","",Jury!U89))</f>
        <v/>
      </c>
      <c r="W82" s="20" t="str">
        <f>IF($A82="","",IF(Jury!X89="","",Jury!X89))</f>
        <v/>
      </c>
      <c r="X82" s="20" t="str">
        <f>IF($A82="","",IF(Jury!Y89="","",Jury!Y89))</f>
        <v/>
      </c>
      <c r="Y82" s="20" t="str">
        <f>IF($A82="","",IF(Jury!Z89="","",Jury!Z89))</f>
        <v/>
      </c>
      <c r="Z82" s="20" t="str">
        <f>IF($A82="","",IF(Jury!AA89="","",Jury!AA89))</f>
        <v/>
      </c>
      <c r="AA82" s="20" t="str">
        <f>IF($A82="","",IF(Jury!AB89="","",Jury!AB89))</f>
        <v/>
      </c>
      <c r="AB82" s="20" t="str">
        <f>IF($A82="","",IF(Jury!AC89="","",Jury!AC89))</f>
        <v/>
      </c>
    </row>
    <row r="83" spans="1:28" x14ac:dyDescent="0.25">
      <c r="A83" s="177" t="str">
        <f>IF(Jury!B90="","",Jury!A90)</f>
        <v/>
      </c>
      <c r="B83" s="20" t="str">
        <f>IF($A83="","",IF(Jury!B90="","",Jury!B90))</f>
        <v/>
      </c>
      <c r="C83" s="20" t="str">
        <f>IF($A83="","",IF(Jury!C90="","",Jury!C90))</f>
        <v/>
      </c>
      <c r="D83" s="20" t="str">
        <f>IF($A83="","",IF(Jury!D90="","",Jury!D90))</f>
        <v/>
      </c>
      <c r="E83" s="172" t="str">
        <f>IF(B83="","",'allg. Daten'!$C$6)</f>
        <v/>
      </c>
      <c r="F83" s="20" t="str">
        <f>IF($A83="","",IF(Jury!E90="","",Jury!E90))</f>
        <v/>
      </c>
      <c r="G83" s="20" t="str">
        <f>IF($A83="","",IF(Jury!F90="","",Jury!F90))</f>
        <v/>
      </c>
      <c r="H83" s="20" t="str">
        <f>IF($A83="","",IF(Jury!G90="","",Jury!G90))</f>
        <v/>
      </c>
      <c r="I83" s="20" t="str">
        <f>IF($A83="","",IF(Jury!H90="","",Jury!H90))</f>
        <v/>
      </c>
      <c r="J83" s="20" t="str">
        <f>IF($A83="","",IF(Jury!I90="","",Jury!I90))</f>
        <v/>
      </c>
      <c r="K83" s="20" t="str">
        <f>IF($A83="","",IF(Jury!J90="","",Jury!J90))</f>
        <v/>
      </c>
      <c r="L83" s="20" t="str">
        <f>IF($A83="","",IF(Jury!K90="","",Jury!K90))</f>
        <v/>
      </c>
      <c r="M83" s="20" t="str">
        <f>IF($A83="","",IF(Jury!L90="","",Jury!L90))</f>
        <v/>
      </c>
      <c r="N83" s="20" t="str">
        <f>IF($A83="","",IF(Jury!M90="","",Jury!M90))</f>
        <v/>
      </c>
      <c r="O83" s="20" t="str">
        <f>IF($A83="","",IF(Jury!N90="","",Jury!N90))</f>
        <v/>
      </c>
      <c r="P83" s="20" t="str">
        <f>IF($A83="","",IF(Jury!O90="","",Jury!O90))</f>
        <v/>
      </c>
      <c r="Q83" s="20" t="str">
        <f>IF($A83="","",IF(Jury!P90="","",Jury!P90))</f>
        <v/>
      </c>
      <c r="R83" s="20" t="str">
        <f>IF($A83="","",IF(Jury!Q90="","",Jury!Q90))</f>
        <v/>
      </c>
      <c r="S83" s="20" t="str">
        <f>IF($A83="","",IF(Jury!R90="","",Jury!R90))</f>
        <v/>
      </c>
      <c r="T83" s="20" t="str">
        <f>IF($A83="","",IF(Jury!S90="","",Jury!S90))</f>
        <v/>
      </c>
      <c r="U83" s="20" t="str">
        <f>IF($A83="","",IF(Jury!T90="","",Jury!T90))</f>
        <v/>
      </c>
      <c r="V83" s="20" t="str">
        <f>IF($A83="","",IF(Jury!U90="","",Jury!U90))</f>
        <v/>
      </c>
      <c r="W83" s="20" t="str">
        <f>IF($A83="","",IF(Jury!X90="","",Jury!X90))</f>
        <v/>
      </c>
      <c r="X83" s="20" t="str">
        <f>IF($A83="","",IF(Jury!Y90="","",Jury!Y90))</f>
        <v/>
      </c>
      <c r="Y83" s="20" t="str">
        <f>IF($A83="","",IF(Jury!Z90="","",Jury!Z90))</f>
        <v/>
      </c>
      <c r="Z83" s="20" t="str">
        <f>IF($A83="","",IF(Jury!AA90="","",Jury!AA90))</f>
        <v/>
      </c>
      <c r="AA83" s="20" t="str">
        <f>IF($A83="","",IF(Jury!AB90="","",Jury!AB90))</f>
        <v/>
      </c>
      <c r="AB83" s="20" t="str">
        <f>IF($A83="","",IF(Jury!AC90="","",Jury!AC90))</f>
        <v/>
      </c>
    </row>
    <row r="84" spans="1:28" x14ac:dyDescent="0.25">
      <c r="A84" s="177" t="str">
        <f>IF(Jury!B91="","",Jury!A91)</f>
        <v/>
      </c>
      <c r="B84" s="20" t="str">
        <f>IF($A84="","",IF(Jury!B91="","",Jury!B91))</f>
        <v/>
      </c>
      <c r="C84" s="20" t="str">
        <f>IF($A84="","",IF(Jury!C91="","",Jury!C91))</f>
        <v/>
      </c>
      <c r="D84" s="20" t="str">
        <f>IF($A84="","",IF(Jury!D91="","",Jury!D91))</f>
        <v/>
      </c>
      <c r="E84" s="172" t="str">
        <f>IF(B84="","",'allg. Daten'!$C$6)</f>
        <v/>
      </c>
      <c r="F84" s="20" t="str">
        <f>IF($A84="","",IF(Jury!E91="","",Jury!E91))</f>
        <v/>
      </c>
      <c r="G84" s="20" t="str">
        <f>IF($A84="","",IF(Jury!F91="","",Jury!F91))</f>
        <v/>
      </c>
      <c r="H84" s="20" t="str">
        <f>IF($A84="","",IF(Jury!G91="","",Jury!G91))</f>
        <v/>
      </c>
      <c r="I84" s="20" t="str">
        <f>IF($A84="","",IF(Jury!H91="","",Jury!H91))</f>
        <v/>
      </c>
      <c r="J84" s="20" t="str">
        <f>IF($A84="","",IF(Jury!I91="","",Jury!I91))</f>
        <v/>
      </c>
      <c r="K84" s="20" t="str">
        <f>IF($A84="","",IF(Jury!J91="","",Jury!J91))</f>
        <v/>
      </c>
      <c r="L84" s="20" t="str">
        <f>IF($A84="","",IF(Jury!K91="","",Jury!K91))</f>
        <v/>
      </c>
      <c r="M84" s="20" t="str">
        <f>IF($A84="","",IF(Jury!L91="","",Jury!L91))</f>
        <v/>
      </c>
      <c r="N84" s="20" t="str">
        <f>IF($A84="","",IF(Jury!M91="","",Jury!M91))</f>
        <v/>
      </c>
      <c r="O84" s="20" t="str">
        <f>IF($A84="","",IF(Jury!N91="","",Jury!N91))</f>
        <v/>
      </c>
      <c r="P84" s="20" t="str">
        <f>IF($A84="","",IF(Jury!O91="","",Jury!O91))</f>
        <v/>
      </c>
      <c r="Q84" s="20" t="str">
        <f>IF($A84="","",IF(Jury!P91="","",Jury!P91))</f>
        <v/>
      </c>
      <c r="R84" s="20" t="str">
        <f>IF($A84="","",IF(Jury!Q91="","",Jury!Q91))</f>
        <v/>
      </c>
      <c r="S84" s="20" t="str">
        <f>IF($A84="","",IF(Jury!R91="","",Jury!R91))</f>
        <v/>
      </c>
      <c r="T84" s="20" t="str">
        <f>IF($A84="","",IF(Jury!S91="","",Jury!S91))</f>
        <v/>
      </c>
      <c r="U84" s="20" t="str">
        <f>IF($A84="","",IF(Jury!T91="","",Jury!T91))</f>
        <v/>
      </c>
      <c r="V84" s="20" t="str">
        <f>IF($A84="","",IF(Jury!U91="","",Jury!U91))</f>
        <v/>
      </c>
      <c r="W84" s="20" t="str">
        <f>IF($A84="","",IF(Jury!X91="","",Jury!X91))</f>
        <v/>
      </c>
      <c r="X84" s="20" t="str">
        <f>IF($A84="","",IF(Jury!Y91="","",Jury!Y91))</f>
        <v/>
      </c>
      <c r="Y84" s="20" t="str">
        <f>IF($A84="","",IF(Jury!Z91="","",Jury!Z91))</f>
        <v/>
      </c>
      <c r="Z84" s="20" t="str">
        <f>IF($A84="","",IF(Jury!AA91="","",Jury!AA91))</f>
        <v/>
      </c>
      <c r="AA84" s="20" t="str">
        <f>IF($A84="","",IF(Jury!AB91="","",Jury!AB91))</f>
        <v/>
      </c>
      <c r="AB84" s="20" t="str">
        <f>IF($A84="","",IF(Jury!AC91="","",Jury!AC91))</f>
        <v/>
      </c>
    </row>
    <row r="85" spans="1:28" x14ac:dyDescent="0.25">
      <c r="A85" s="177" t="str">
        <f>IF(Jury!B92="","",Jury!A92)</f>
        <v/>
      </c>
      <c r="B85" s="20" t="str">
        <f>IF($A85="","",IF(Jury!B92="","",Jury!B92))</f>
        <v/>
      </c>
      <c r="C85" s="20" t="str">
        <f>IF($A85="","",IF(Jury!C92="","",Jury!C92))</f>
        <v/>
      </c>
      <c r="D85" s="20" t="str">
        <f>IF($A85="","",IF(Jury!D92="","",Jury!D92))</f>
        <v/>
      </c>
      <c r="E85" s="172" t="str">
        <f>IF(B85="","",'allg. Daten'!$C$6)</f>
        <v/>
      </c>
      <c r="F85" s="20" t="str">
        <f>IF($A85="","",IF(Jury!E92="","",Jury!E92))</f>
        <v/>
      </c>
      <c r="G85" s="20" t="str">
        <f>IF($A85="","",IF(Jury!F92="","",Jury!F92))</f>
        <v/>
      </c>
      <c r="H85" s="20" t="str">
        <f>IF($A85="","",IF(Jury!G92="","",Jury!G92))</f>
        <v/>
      </c>
      <c r="I85" s="20" t="str">
        <f>IF($A85="","",IF(Jury!H92="","",Jury!H92))</f>
        <v/>
      </c>
      <c r="J85" s="20" t="str">
        <f>IF($A85="","",IF(Jury!I92="","",Jury!I92))</f>
        <v/>
      </c>
      <c r="K85" s="20" t="str">
        <f>IF($A85="","",IF(Jury!J92="","",Jury!J92))</f>
        <v/>
      </c>
      <c r="L85" s="20" t="str">
        <f>IF($A85="","",IF(Jury!K92="","",Jury!K92))</f>
        <v/>
      </c>
      <c r="M85" s="20" t="str">
        <f>IF($A85="","",IF(Jury!L92="","",Jury!L92))</f>
        <v/>
      </c>
      <c r="N85" s="20" t="str">
        <f>IF($A85="","",IF(Jury!M92="","",Jury!M92))</f>
        <v/>
      </c>
      <c r="O85" s="20" t="str">
        <f>IF($A85="","",IF(Jury!N92="","",Jury!N92))</f>
        <v/>
      </c>
      <c r="P85" s="20" t="str">
        <f>IF($A85="","",IF(Jury!O92="","",Jury!O92))</f>
        <v/>
      </c>
      <c r="Q85" s="20" t="str">
        <f>IF($A85="","",IF(Jury!P92="","",Jury!P92))</f>
        <v/>
      </c>
      <c r="R85" s="20" t="str">
        <f>IF($A85="","",IF(Jury!Q92="","",Jury!Q92))</f>
        <v/>
      </c>
      <c r="S85" s="20" t="str">
        <f>IF($A85="","",IF(Jury!R92="","",Jury!R92))</f>
        <v/>
      </c>
      <c r="T85" s="20" t="str">
        <f>IF($A85="","",IF(Jury!S92="","",Jury!S92))</f>
        <v/>
      </c>
      <c r="U85" s="20" t="str">
        <f>IF($A85="","",IF(Jury!T92="","",Jury!T92))</f>
        <v/>
      </c>
      <c r="V85" s="20" t="str">
        <f>IF($A85="","",IF(Jury!U92="","",Jury!U92))</f>
        <v/>
      </c>
      <c r="W85" s="20" t="str">
        <f>IF($A85="","",IF(Jury!X92="","",Jury!X92))</f>
        <v/>
      </c>
      <c r="X85" s="20" t="str">
        <f>IF($A85="","",IF(Jury!Y92="","",Jury!Y92))</f>
        <v/>
      </c>
      <c r="Y85" s="20" t="str">
        <f>IF($A85="","",IF(Jury!Z92="","",Jury!Z92))</f>
        <v/>
      </c>
      <c r="Z85" s="20" t="str">
        <f>IF($A85="","",IF(Jury!AA92="","",Jury!AA92))</f>
        <v/>
      </c>
      <c r="AA85" s="20" t="str">
        <f>IF($A85="","",IF(Jury!AB92="","",Jury!AB92))</f>
        <v/>
      </c>
      <c r="AB85" s="20" t="str">
        <f>IF($A85="","",IF(Jury!AC92="","",Jury!AC92))</f>
        <v/>
      </c>
    </row>
    <row r="86" spans="1:28" x14ac:dyDescent="0.25">
      <c r="A86" s="177" t="str">
        <f>IF(Jury!B93="","",Jury!A93)</f>
        <v/>
      </c>
      <c r="B86" s="20" t="str">
        <f>IF($A86="","",IF(Jury!B93="","",Jury!B93))</f>
        <v/>
      </c>
      <c r="C86" s="20" t="str">
        <f>IF($A86="","",IF(Jury!C93="","",Jury!C93))</f>
        <v/>
      </c>
      <c r="D86" s="20" t="str">
        <f>IF($A86="","",IF(Jury!D93="","",Jury!D93))</f>
        <v/>
      </c>
      <c r="E86" s="172" t="str">
        <f>IF(B86="","",'allg. Daten'!$C$6)</f>
        <v/>
      </c>
      <c r="F86" s="20" t="str">
        <f>IF($A86="","",IF(Jury!E93="","",Jury!E93))</f>
        <v/>
      </c>
      <c r="G86" s="20" t="str">
        <f>IF($A86="","",IF(Jury!F93="","",Jury!F93))</f>
        <v/>
      </c>
      <c r="H86" s="20" t="str">
        <f>IF($A86="","",IF(Jury!G93="","",Jury!G93))</f>
        <v/>
      </c>
      <c r="I86" s="20" t="str">
        <f>IF($A86="","",IF(Jury!H93="","",Jury!H93))</f>
        <v/>
      </c>
      <c r="J86" s="20" t="str">
        <f>IF($A86="","",IF(Jury!I93="","",Jury!I93))</f>
        <v/>
      </c>
      <c r="K86" s="20" t="str">
        <f>IF($A86="","",IF(Jury!J93="","",Jury!J93))</f>
        <v/>
      </c>
      <c r="L86" s="20" t="str">
        <f>IF($A86="","",IF(Jury!K93="","",Jury!K93))</f>
        <v/>
      </c>
      <c r="M86" s="20" t="str">
        <f>IF($A86="","",IF(Jury!L93="","",Jury!L93))</f>
        <v/>
      </c>
      <c r="N86" s="20" t="str">
        <f>IF($A86="","",IF(Jury!M93="","",Jury!M93))</f>
        <v/>
      </c>
      <c r="O86" s="20" t="str">
        <f>IF($A86="","",IF(Jury!N93="","",Jury!N93))</f>
        <v/>
      </c>
      <c r="P86" s="20" t="str">
        <f>IF($A86="","",IF(Jury!O93="","",Jury!O93))</f>
        <v/>
      </c>
      <c r="Q86" s="20" t="str">
        <f>IF($A86="","",IF(Jury!P93="","",Jury!P93))</f>
        <v/>
      </c>
      <c r="R86" s="20" t="str">
        <f>IF($A86="","",IF(Jury!Q93="","",Jury!Q93))</f>
        <v/>
      </c>
      <c r="S86" s="20" t="str">
        <f>IF($A86="","",IF(Jury!R93="","",Jury!R93))</f>
        <v/>
      </c>
      <c r="T86" s="20" t="str">
        <f>IF($A86="","",IF(Jury!S93="","",Jury!S93))</f>
        <v/>
      </c>
      <c r="U86" s="20" t="str">
        <f>IF($A86="","",IF(Jury!T93="","",Jury!T93))</f>
        <v/>
      </c>
      <c r="V86" s="20" t="str">
        <f>IF($A86="","",IF(Jury!U93="","",Jury!U93))</f>
        <v/>
      </c>
      <c r="W86" s="20" t="str">
        <f>IF($A86="","",IF(Jury!X93="","",Jury!X93))</f>
        <v/>
      </c>
      <c r="X86" s="20" t="str">
        <f>IF($A86="","",IF(Jury!Y93="","",Jury!Y93))</f>
        <v/>
      </c>
      <c r="Y86" s="20" t="str">
        <f>IF($A86="","",IF(Jury!Z93="","",Jury!Z93))</f>
        <v/>
      </c>
      <c r="Z86" s="20" t="str">
        <f>IF($A86="","",IF(Jury!AA93="","",Jury!AA93))</f>
        <v/>
      </c>
      <c r="AA86" s="20" t="str">
        <f>IF($A86="","",IF(Jury!AB93="","",Jury!AB93))</f>
        <v/>
      </c>
      <c r="AB86" s="20" t="str">
        <f>IF($A86="","",IF(Jury!AC93="","",Jury!AC93))</f>
        <v/>
      </c>
    </row>
    <row r="87" spans="1:28" x14ac:dyDescent="0.25">
      <c r="A87" s="177" t="str">
        <f>IF(Jury!B94="","",Jury!A94)</f>
        <v/>
      </c>
      <c r="B87" s="20" t="str">
        <f>IF($A87="","",IF(Jury!B94="","",Jury!B94))</f>
        <v/>
      </c>
      <c r="C87" s="20" t="str">
        <f>IF($A87="","",IF(Jury!C94="","",Jury!C94))</f>
        <v/>
      </c>
      <c r="D87" s="20" t="str">
        <f>IF($A87="","",IF(Jury!D94="","",Jury!D94))</f>
        <v/>
      </c>
      <c r="E87" s="172" t="str">
        <f>IF(B87="","",'allg. Daten'!$C$6)</f>
        <v/>
      </c>
      <c r="F87" s="20" t="str">
        <f>IF($A87="","",IF(Jury!E94="","",Jury!E94))</f>
        <v/>
      </c>
      <c r="G87" s="20" t="str">
        <f>IF($A87="","",IF(Jury!F94="","",Jury!F94))</f>
        <v/>
      </c>
      <c r="H87" s="20" t="str">
        <f>IF($A87="","",IF(Jury!G94="","",Jury!G94))</f>
        <v/>
      </c>
      <c r="I87" s="20" t="str">
        <f>IF($A87="","",IF(Jury!H94="","",Jury!H94))</f>
        <v/>
      </c>
      <c r="J87" s="20" t="str">
        <f>IF($A87="","",IF(Jury!I94="","",Jury!I94))</f>
        <v/>
      </c>
      <c r="K87" s="20" t="str">
        <f>IF($A87="","",IF(Jury!J94="","",Jury!J94))</f>
        <v/>
      </c>
      <c r="L87" s="20" t="str">
        <f>IF($A87="","",IF(Jury!K94="","",Jury!K94))</f>
        <v/>
      </c>
      <c r="M87" s="20" t="str">
        <f>IF($A87="","",IF(Jury!L94="","",Jury!L94))</f>
        <v/>
      </c>
      <c r="N87" s="20" t="str">
        <f>IF($A87="","",IF(Jury!M94="","",Jury!M94))</f>
        <v/>
      </c>
      <c r="O87" s="20" t="str">
        <f>IF($A87="","",IF(Jury!N94="","",Jury!N94))</f>
        <v/>
      </c>
      <c r="P87" s="20" t="str">
        <f>IF($A87="","",IF(Jury!O94="","",Jury!O94))</f>
        <v/>
      </c>
      <c r="Q87" s="20" t="str">
        <f>IF($A87="","",IF(Jury!P94="","",Jury!P94))</f>
        <v/>
      </c>
      <c r="R87" s="20" t="str">
        <f>IF($A87="","",IF(Jury!Q94="","",Jury!Q94))</f>
        <v/>
      </c>
      <c r="S87" s="20" t="str">
        <f>IF($A87="","",IF(Jury!R94="","",Jury!R94))</f>
        <v/>
      </c>
      <c r="T87" s="20" t="str">
        <f>IF($A87="","",IF(Jury!S94="","",Jury!S94))</f>
        <v/>
      </c>
      <c r="U87" s="20" t="str">
        <f>IF($A87="","",IF(Jury!T94="","",Jury!T94))</f>
        <v/>
      </c>
      <c r="V87" s="20" t="str">
        <f>IF($A87="","",IF(Jury!U94="","",Jury!U94))</f>
        <v/>
      </c>
      <c r="W87" s="20" t="str">
        <f>IF($A87="","",IF(Jury!X94="","",Jury!X94))</f>
        <v/>
      </c>
      <c r="X87" s="20" t="str">
        <f>IF($A87="","",IF(Jury!Y94="","",Jury!Y94))</f>
        <v/>
      </c>
      <c r="Y87" s="20" t="str">
        <f>IF($A87="","",IF(Jury!Z94="","",Jury!Z94))</f>
        <v/>
      </c>
      <c r="Z87" s="20" t="str">
        <f>IF($A87="","",IF(Jury!AA94="","",Jury!AA94))</f>
        <v/>
      </c>
      <c r="AA87" s="20" t="str">
        <f>IF($A87="","",IF(Jury!AB94="","",Jury!AB94))</f>
        <v/>
      </c>
      <c r="AB87" s="20" t="str">
        <f>IF($A87="","",IF(Jury!AC94="","",Jury!AC94))</f>
        <v/>
      </c>
    </row>
    <row r="88" spans="1:28" x14ac:dyDescent="0.25">
      <c r="A88" s="177" t="str">
        <f>IF(Jury!B95="","",Jury!A95)</f>
        <v/>
      </c>
      <c r="B88" s="20" t="str">
        <f>IF($A88="","",IF(Jury!B95="","",Jury!B95))</f>
        <v/>
      </c>
      <c r="C88" s="20" t="str">
        <f>IF($A88="","",IF(Jury!C95="","",Jury!C95))</f>
        <v/>
      </c>
      <c r="D88" s="20" t="str">
        <f>IF($A88="","",IF(Jury!D95="","",Jury!D95))</f>
        <v/>
      </c>
      <c r="E88" s="172" t="str">
        <f>IF(B88="","",'allg. Daten'!$C$6)</f>
        <v/>
      </c>
      <c r="F88" s="20" t="str">
        <f>IF($A88="","",IF(Jury!E95="","",Jury!E95))</f>
        <v/>
      </c>
      <c r="G88" s="20" t="str">
        <f>IF($A88="","",IF(Jury!F95="","",Jury!F95))</f>
        <v/>
      </c>
      <c r="H88" s="20" t="str">
        <f>IF($A88="","",IF(Jury!G95="","",Jury!G95))</f>
        <v/>
      </c>
      <c r="I88" s="20" t="str">
        <f>IF($A88="","",IF(Jury!H95="","",Jury!H95))</f>
        <v/>
      </c>
      <c r="J88" s="20" t="str">
        <f>IF($A88="","",IF(Jury!I95="","",Jury!I95))</f>
        <v/>
      </c>
      <c r="K88" s="20" t="str">
        <f>IF($A88="","",IF(Jury!J95="","",Jury!J95))</f>
        <v/>
      </c>
      <c r="L88" s="20" t="str">
        <f>IF($A88="","",IF(Jury!K95="","",Jury!K95))</f>
        <v/>
      </c>
      <c r="M88" s="20" t="str">
        <f>IF($A88="","",IF(Jury!L95="","",Jury!L95))</f>
        <v/>
      </c>
      <c r="N88" s="20" t="str">
        <f>IF($A88="","",IF(Jury!M95="","",Jury!M95))</f>
        <v/>
      </c>
      <c r="O88" s="20" t="str">
        <f>IF($A88="","",IF(Jury!N95="","",Jury!N95))</f>
        <v/>
      </c>
      <c r="P88" s="20" t="str">
        <f>IF($A88="","",IF(Jury!O95="","",Jury!O95))</f>
        <v/>
      </c>
      <c r="Q88" s="20" t="str">
        <f>IF($A88="","",IF(Jury!P95="","",Jury!P95))</f>
        <v/>
      </c>
      <c r="R88" s="20" t="str">
        <f>IF($A88="","",IF(Jury!Q95="","",Jury!Q95))</f>
        <v/>
      </c>
      <c r="S88" s="20" t="str">
        <f>IF($A88="","",IF(Jury!R95="","",Jury!R95))</f>
        <v/>
      </c>
      <c r="T88" s="20" t="str">
        <f>IF($A88="","",IF(Jury!S95="","",Jury!S95))</f>
        <v/>
      </c>
      <c r="U88" s="20" t="str">
        <f>IF($A88="","",IF(Jury!T95="","",Jury!T95))</f>
        <v/>
      </c>
      <c r="V88" s="20" t="str">
        <f>IF($A88="","",IF(Jury!U95="","",Jury!U95))</f>
        <v/>
      </c>
      <c r="W88" s="20" t="str">
        <f>IF($A88="","",IF(Jury!X95="","",Jury!X95))</f>
        <v/>
      </c>
      <c r="X88" s="20" t="str">
        <f>IF($A88="","",IF(Jury!Y95="","",Jury!Y95))</f>
        <v/>
      </c>
      <c r="Y88" s="20" t="str">
        <f>IF($A88="","",IF(Jury!Z95="","",Jury!Z95))</f>
        <v/>
      </c>
      <c r="Z88" s="20" t="str">
        <f>IF($A88="","",IF(Jury!AA95="","",Jury!AA95))</f>
        <v/>
      </c>
      <c r="AA88" s="20" t="str">
        <f>IF($A88="","",IF(Jury!AB95="","",Jury!AB95))</f>
        <v/>
      </c>
      <c r="AB88" s="20" t="str">
        <f>IF($A88="","",IF(Jury!AC95="","",Jury!AC95))</f>
        <v/>
      </c>
    </row>
    <row r="89" spans="1:28" x14ac:dyDescent="0.25">
      <c r="A89" s="177" t="str">
        <f>IF(Jury!B96="","",Jury!A96)</f>
        <v/>
      </c>
      <c r="B89" s="20" t="str">
        <f>IF($A89="","",IF(Jury!B96="","",Jury!B96))</f>
        <v/>
      </c>
      <c r="C89" s="20" t="str">
        <f>IF($A89="","",IF(Jury!C96="","",Jury!C96))</f>
        <v/>
      </c>
      <c r="D89" s="20" t="str">
        <f>IF($A89="","",IF(Jury!D96="","",Jury!D96))</f>
        <v/>
      </c>
      <c r="E89" s="172" t="str">
        <f>IF(B89="","",'allg. Daten'!$C$6)</f>
        <v/>
      </c>
      <c r="F89" s="20" t="str">
        <f>IF($A89="","",IF(Jury!E96="","",Jury!E96))</f>
        <v/>
      </c>
      <c r="G89" s="20" t="str">
        <f>IF($A89="","",IF(Jury!F96="","",Jury!F96))</f>
        <v/>
      </c>
      <c r="H89" s="20" t="str">
        <f>IF($A89="","",IF(Jury!G96="","",Jury!G96))</f>
        <v/>
      </c>
      <c r="I89" s="20" t="str">
        <f>IF($A89="","",IF(Jury!H96="","",Jury!H96))</f>
        <v/>
      </c>
      <c r="J89" s="20" t="str">
        <f>IF($A89="","",IF(Jury!I96="","",Jury!I96))</f>
        <v/>
      </c>
      <c r="K89" s="20" t="str">
        <f>IF($A89="","",IF(Jury!J96="","",Jury!J96))</f>
        <v/>
      </c>
      <c r="L89" s="20" t="str">
        <f>IF($A89="","",IF(Jury!K96="","",Jury!K96))</f>
        <v/>
      </c>
      <c r="M89" s="20" t="str">
        <f>IF($A89="","",IF(Jury!L96="","",Jury!L96))</f>
        <v/>
      </c>
      <c r="N89" s="20" t="str">
        <f>IF($A89="","",IF(Jury!M96="","",Jury!M96))</f>
        <v/>
      </c>
      <c r="O89" s="20" t="str">
        <f>IF($A89="","",IF(Jury!N96="","",Jury!N96))</f>
        <v/>
      </c>
      <c r="P89" s="20" t="str">
        <f>IF($A89="","",IF(Jury!O96="","",Jury!O96))</f>
        <v/>
      </c>
      <c r="Q89" s="20" t="str">
        <f>IF($A89="","",IF(Jury!P96="","",Jury!P96))</f>
        <v/>
      </c>
      <c r="R89" s="20" t="str">
        <f>IF($A89="","",IF(Jury!Q96="","",Jury!Q96))</f>
        <v/>
      </c>
      <c r="S89" s="20" t="str">
        <f>IF($A89="","",IF(Jury!R96="","",Jury!R96))</f>
        <v/>
      </c>
      <c r="T89" s="20" t="str">
        <f>IF($A89="","",IF(Jury!S96="","",Jury!S96))</f>
        <v/>
      </c>
      <c r="U89" s="20" t="str">
        <f>IF($A89="","",IF(Jury!T96="","",Jury!T96))</f>
        <v/>
      </c>
      <c r="V89" s="20" t="str">
        <f>IF($A89="","",IF(Jury!U96="","",Jury!U96))</f>
        <v/>
      </c>
      <c r="W89" s="20" t="str">
        <f>IF($A89="","",IF(Jury!X96="","",Jury!X96))</f>
        <v/>
      </c>
      <c r="X89" s="20" t="str">
        <f>IF($A89="","",IF(Jury!Y96="","",Jury!Y96))</f>
        <v/>
      </c>
      <c r="Y89" s="20" t="str">
        <f>IF($A89="","",IF(Jury!Z96="","",Jury!Z96))</f>
        <v/>
      </c>
      <c r="Z89" s="20" t="str">
        <f>IF($A89="","",IF(Jury!AA96="","",Jury!AA96))</f>
        <v/>
      </c>
      <c r="AA89" s="20" t="str">
        <f>IF($A89="","",IF(Jury!AB96="","",Jury!AB96))</f>
        <v/>
      </c>
      <c r="AB89" s="20" t="str">
        <f>IF($A89="","",IF(Jury!AC96="","",Jury!AC96))</f>
        <v/>
      </c>
    </row>
    <row r="90" spans="1:28" x14ac:dyDescent="0.25">
      <c r="A90" s="177" t="str">
        <f>IF(Jury!B97="","",Jury!A97)</f>
        <v/>
      </c>
      <c r="B90" s="20" t="str">
        <f>IF($A90="","",IF(Jury!B97="","",Jury!B97))</f>
        <v/>
      </c>
      <c r="C90" s="20" t="str">
        <f>IF($A90="","",IF(Jury!C97="","",Jury!C97))</f>
        <v/>
      </c>
      <c r="D90" s="20" t="str">
        <f>IF($A90="","",IF(Jury!D97="","",Jury!D97))</f>
        <v/>
      </c>
      <c r="E90" s="172" t="str">
        <f>IF(B90="","",'allg. Daten'!$C$6)</f>
        <v/>
      </c>
      <c r="F90" s="20" t="str">
        <f>IF($A90="","",IF(Jury!E97="","",Jury!E97))</f>
        <v/>
      </c>
      <c r="G90" s="20" t="str">
        <f>IF($A90="","",IF(Jury!F97="","",Jury!F97))</f>
        <v/>
      </c>
      <c r="H90" s="20" t="str">
        <f>IF($A90="","",IF(Jury!G97="","",Jury!G97))</f>
        <v/>
      </c>
      <c r="I90" s="20" t="str">
        <f>IF($A90="","",IF(Jury!H97="","",Jury!H97))</f>
        <v/>
      </c>
      <c r="J90" s="20" t="str">
        <f>IF($A90="","",IF(Jury!I97="","",Jury!I97))</f>
        <v/>
      </c>
      <c r="K90" s="20" t="str">
        <f>IF($A90="","",IF(Jury!J97="","",Jury!J97))</f>
        <v/>
      </c>
      <c r="L90" s="20" t="str">
        <f>IF($A90="","",IF(Jury!K97="","",Jury!K97))</f>
        <v/>
      </c>
      <c r="M90" s="20" t="str">
        <f>IF($A90="","",IF(Jury!L97="","",Jury!L97))</f>
        <v/>
      </c>
      <c r="N90" s="20" t="str">
        <f>IF($A90="","",IF(Jury!M97="","",Jury!M97))</f>
        <v/>
      </c>
      <c r="O90" s="20" t="str">
        <f>IF($A90="","",IF(Jury!N97="","",Jury!N97))</f>
        <v/>
      </c>
      <c r="P90" s="20" t="str">
        <f>IF($A90="","",IF(Jury!O97="","",Jury!O97))</f>
        <v/>
      </c>
      <c r="Q90" s="20" t="str">
        <f>IF($A90="","",IF(Jury!P97="","",Jury!P97))</f>
        <v/>
      </c>
      <c r="R90" s="20" t="str">
        <f>IF($A90="","",IF(Jury!Q97="","",Jury!Q97))</f>
        <v/>
      </c>
      <c r="S90" s="20" t="str">
        <f>IF($A90="","",IF(Jury!R97="","",Jury!R97))</f>
        <v/>
      </c>
      <c r="T90" s="20" t="str">
        <f>IF($A90="","",IF(Jury!S97="","",Jury!S97))</f>
        <v/>
      </c>
      <c r="U90" s="20" t="str">
        <f>IF($A90="","",IF(Jury!T97="","",Jury!T97))</f>
        <v/>
      </c>
      <c r="V90" s="20" t="str">
        <f>IF($A90="","",IF(Jury!U97="","",Jury!U97))</f>
        <v/>
      </c>
      <c r="W90" s="20" t="str">
        <f>IF($A90="","",IF(Jury!X97="","",Jury!X97))</f>
        <v/>
      </c>
      <c r="X90" s="20" t="str">
        <f>IF($A90="","",IF(Jury!Y97="","",Jury!Y97))</f>
        <v/>
      </c>
      <c r="Y90" s="20" t="str">
        <f>IF($A90="","",IF(Jury!Z97="","",Jury!Z97))</f>
        <v/>
      </c>
      <c r="Z90" s="20" t="str">
        <f>IF($A90="","",IF(Jury!AA97="","",Jury!AA97))</f>
        <v/>
      </c>
      <c r="AA90" s="20" t="str">
        <f>IF($A90="","",IF(Jury!AB97="","",Jury!AB97))</f>
        <v/>
      </c>
      <c r="AB90" s="20" t="str">
        <f>IF($A90="","",IF(Jury!AC97="","",Jury!AC97))</f>
        <v/>
      </c>
    </row>
    <row r="91" spans="1:28" x14ac:dyDescent="0.25">
      <c r="A91" s="177" t="str">
        <f>IF(Jury!B98="","",Jury!A98)</f>
        <v/>
      </c>
      <c r="B91" s="20" t="str">
        <f>IF($A91="","",IF(Jury!B98="","",Jury!B98))</f>
        <v/>
      </c>
      <c r="C91" s="20" t="str">
        <f>IF($A91="","",IF(Jury!C98="","",Jury!C98))</f>
        <v/>
      </c>
      <c r="D91" s="20" t="str">
        <f>IF($A91="","",IF(Jury!D98="","",Jury!D98))</f>
        <v/>
      </c>
      <c r="E91" s="172" t="str">
        <f>IF(B91="","",'allg. Daten'!$C$6)</f>
        <v/>
      </c>
      <c r="F91" s="20" t="str">
        <f>IF($A91="","",IF(Jury!E98="","",Jury!E98))</f>
        <v/>
      </c>
      <c r="G91" s="20" t="str">
        <f>IF($A91="","",IF(Jury!F98="","",Jury!F98))</f>
        <v/>
      </c>
      <c r="H91" s="20" t="str">
        <f>IF($A91="","",IF(Jury!G98="","",Jury!G98))</f>
        <v/>
      </c>
      <c r="I91" s="20" t="str">
        <f>IF($A91="","",IF(Jury!H98="","",Jury!H98))</f>
        <v/>
      </c>
      <c r="J91" s="20" t="str">
        <f>IF($A91="","",IF(Jury!I98="","",Jury!I98))</f>
        <v/>
      </c>
      <c r="K91" s="20" t="str">
        <f>IF($A91="","",IF(Jury!J98="","",Jury!J98))</f>
        <v/>
      </c>
      <c r="L91" s="20" t="str">
        <f>IF($A91="","",IF(Jury!K98="","",Jury!K98))</f>
        <v/>
      </c>
      <c r="M91" s="20" t="str">
        <f>IF($A91="","",IF(Jury!L98="","",Jury!L98))</f>
        <v/>
      </c>
      <c r="N91" s="20" t="str">
        <f>IF($A91="","",IF(Jury!M98="","",Jury!M98))</f>
        <v/>
      </c>
      <c r="O91" s="20" t="str">
        <f>IF($A91="","",IF(Jury!N98="","",Jury!N98))</f>
        <v/>
      </c>
      <c r="P91" s="20" t="str">
        <f>IF($A91="","",IF(Jury!O98="","",Jury!O98))</f>
        <v/>
      </c>
      <c r="Q91" s="20" t="str">
        <f>IF($A91="","",IF(Jury!P98="","",Jury!P98))</f>
        <v/>
      </c>
      <c r="R91" s="20" t="str">
        <f>IF($A91="","",IF(Jury!Q98="","",Jury!Q98))</f>
        <v/>
      </c>
      <c r="S91" s="20" t="str">
        <f>IF($A91="","",IF(Jury!R98="","",Jury!R98))</f>
        <v/>
      </c>
      <c r="T91" s="20" t="str">
        <f>IF($A91="","",IF(Jury!S98="","",Jury!S98))</f>
        <v/>
      </c>
      <c r="U91" s="20" t="str">
        <f>IF($A91="","",IF(Jury!T98="","",Jury!T98))</f>
        <v/>
      </c>
      <c r="V91" s="20" t="str">
        <f>IF($A91="","",IF(Jury!U98="","",Jury!U98))</f>
        <v/>
      </c>
      <c r="W91" s="20" t="str">
        <f>IF($A91="","",IF(Jury!X98="","",Jury!X98))</f>
        <v/>
      </c>
      <c r="X91" s="20" t="str">
        <f>IF($A91="","",IF(Jury!Y98="","",Jury!Y98))</f>
        <v/>
      </c>
      <c r="Y91" s="20" t="str">
        <f>IF($A91="","",IF(Jury!Z98="","",Jury!Z98))</f>
        <v/>
      </c>
      <c r="Z91" s="20" t="str">
        <f>IF($A91="","",IF(Jury!AA98="","",Jury!AA98))</f>
        <v/>
      </c>
      <c r="AA91" s="20" t="str">
        <f>IF($A91="","",IF(Jury!AB98="","",Jury!AB98))</f>
        <v/>
      </c>
      <c r="AB91" s="20" t="str">
        <f>IF($A91="","",IF(Jury!AC98="","",Jury!AC98))</f>
        <v/>
      </c>
    </row>
    <row r="92" spans="1:28" x14ac:dyDescent="0.25">
      <c r="A92" s="177" t="str">
        <f>IF(Jury!B99="","",Jury!A99)</f>
        <v/>
      </c>
      <c r="B92" s="20" t="str">
        <f>IF($A92="","",IF(Jury!B99="","",Jury!B99))</f>
        <v/>
      </c>
      <c r="C92" s="20" t="str">
        <f>IF($A92="","",IF(Jury!C99="","",Jury!C99))</f>
        <v/>
      </c>
      <c r="D92" s="20" t="str">
        <f>IF($A92="","",IF(Jury!D99="","",Jury!D99))</f>
        <v/>
      </c>
      <c r="E92" s="172" t="str">
        <f>IF(B92="","",'allg. Daten'!$C$6)</f>
        <v/>
      </c>
      <c r="F92" s="20" t="str">
        <f>IF($A92="","",IF(Jury!E99="","",Jury!E99))</f>
        <v/>
      </c>
      <c r="G92" s="20" t="str">
        <f>IF($A92="","",IF(Jury!F99="","",Jury!F99))</f>
        <v/>
      </c>
      <c r="H92" s="20" t="str">
        <f>IF($A92="","",IF(Jury!G99="","",Jury!G99))</f>
        <v/>
      </c>
      <c r="I92" s="20" t="str">
        <f>IF($A92="","",IF(Jury!H99="","",Jury!H99))</f>
        <v/>
      </c>
      <c r="J92" s="20" t="str">
        <f>IF($A92="","",IF(Jury!I99="","",Jury!I99))</f>
        <v/>
      </c>
      <c r="K92" s="20" t="str">
        <f>IF($A92="","",IF(Jury!J99="","",Jury!J99))</f>
        <v/>
      </c>
      <c r="L92" s="20" t="str">
        <f>IF($A92="","",IF(Jury!K99="","",Jury!K99))</f>
        <v/>
      </c>
      <c r="M92" s="20" t="str">
        <f>IF($A92="","",IF(Jury!L99="","",Jury!L99))</f>
        <v/>
      </c>
      <c r="N92" s="20" t="str">
        <f>IF($A92="","",IF(Jury!M99="","",Jury!M99))</f>
        <v/>
      </c>
      <c r="O92" s="20" t="str">
        <f>IF($A92="","",IF(Jury!N99="","",Jury!N99))</f>
        <v/>
      </c>
      <c r="P92" s="20" t="str">
        <f>IF($A92="","",IF(Jury!O99="","",Jury!O99))</f>
        <v/>
      </c>
      <c r="Q92" s="20" t="str">
        <f>IF($A92="","",IF(Jury!P99="","",Jury!P99))</f>
        <v/>
      </c>
      <c r="R92" s="20" t="str">
        <f>IF($A92="","",IF(Jury!Q99="","",Jury!Q99))</f>
        <v/>
      </c>
      <c r="S92" s="20" t="str">
        <f>IF($A92="","",IF(Jury!R99="","",Jury!R99))</f>
        <v/>
      </c>
      <c r="T92" s="20" t="str">
        <f>IF($A92="","",IF(Jury!S99="","",Jury!S99))</f>
        <v/>
      </c>
      <c r="U92" s="20" t="str">
        <f>IF($A92="","",IF(Jury!T99="","",Jury!T99))</f>
        <v/>
      </c>
      <c r="V92" s="20" t="str">
        <f>IF($A92="","",IF(Jury!U99="","",Jury!U99))</f>
        <v/>
      </c>
      <c r="W92" s="20" t="str">
        <f>IF($A92="","",IF(Jury!X99="","",Jury!X99))</f>
        <v/>
      </c>
      <c r="X92" s="20" t="str">
        <f>IF($A92="","",IF(Jury!Y99="","",Jury!Y99))</f>
        <v/>
      </c>
      <c r="Y92" s="20" t="str">
        <f>IF($A92="","",IF(Jury!Z99="","",Jury!Z99))</f>
        <v/>
      </c>
      <c r="Z92" s="20" t="str">
        <f>IF($A92="","",IF(Jury!AA99="","",Jury!AA99))</f>
        <v/>
      </c>
      <c r="AA92" s="20" t="str">
        <f>IF($A92="","",IF(Jury!AB99="","",Jury!AB99))</f>
        <v/>
      </c>
      <c r="AB92" s="20" t="str">
        <f>IF($A92="","",IF(Jury!AC99="","",Jury!AC99))</f>
        <v/>
      </c>
    </row>
    <row r="93" spans="1:28" x14ac:dyDescent="0.25">
      <c r="A93" s="177" t="str">
        <f>IF(Jury!B100="","",Jury!A100)</f>
        <v/>
      </c>
      <c r="B93" s="20" t="str">
        <f>IF($A93="","",IF(Jury!B100="","",Jury!B100))</f>
        <v/>
      </c>
      <c r="C93" s="20" t="str">
        <f>IF($A93="","",IF(Jury!C100="","",Jury!C100))</f>
        <v/>
      </c>
      <c r="D93" s="20" t="str">
        <f>IF($A93="","",IF(Jury!D100="","",Jury!D100))</f>
        <v/>
      </c>
      <c r="E93" s="172" t="str">
        <f>IF(B93="","",'allg. Daten'!$C$6)</f>
        <v/>
      </c>
      <c r="F93" s="20" t="str">
        <f>IF($A93="","",IF(Jury!E100="","",Jury!E100))</f>
        <v/>
      </c>
      <c r="G93" s="20" t="str">
        <f>IF($A93="","",IF(Jury!F100="","",Jury!F100))</f>
        <v/>
      </c>
      <c r="H93" s="20" t="str">
        <f>IF($A93="","",IF(Jury!G100="","",Jury!G100))</f>
        <v/>
      </c>
      <c r="I93" s="20" t="str">
        <f>IF($A93="","",IF(Jury!H100="","",Jury!H100))</f>
        <v/>
      </c>
      <c r="J93" s="20" t="str">
        <f>IF($A93="","",IF(Jury!I100="","",Jury!I100))</f>
        <v/>
      </c>
      <c r="K93" s="20" t="str">
        <f>IF($A93="","",IF(Jury!J100="","",Jury!J100))</f>
        <v/>
      </c>
      <c r="L93" s="20" t="str">
        <f>IF($A93="","",IF(Jury!K100="","",Jury!K100))</f>
        <v/>
      </c>
      <c r="M93" s="20" t="str">
        <f>IF($A93="","",IF(Jury!L100="","",Jury!L100))</f>
        <v/>
      </c>
      <c r="N93" s="20" t="str">
        <f>IF($A93="","",IF(Jury!M100="","",Jury!M100))</f>
        <v/>
      </c>
      <c r="O93" s="20" t="str">
        <f>IF($A93="","",IF(Jury!N100="","",Jury!N100))</f>
        <v/>
      </c>
      <c r="P93" s="20" t="str">
        <f>IF($A93="","",IF(Jury!O100="","",Jury!O100))</f>
        <v/>
      </c>
      <c r="Q93" s="20" t="str">
        <f>IF($A93="","",IF(Jury!P100="","",Jury!P100))</f>
        <v/>
      </c>
      <c r="R93" s="20" t="str">
        <f>IF($A93="","",IF(Jury!Q100="","",Jury!Q100))</f>
        <v/>
      </c>
      <c r="S93" s="20" t="str">
        <f>IF($A93="","",IF(Jury!R100="","",Jury!R100))</f>
        <v/>
      </c>
      <c r="T93" s="20" t="str">
        <f>IF($A93="","",IF(Jury!S100="","",Jury!S100))</f>
        <v/>
      </c>
      <c r="U93" s="20" t="str">
        <f>IF($A93="","",IF(Jury!T100="","",Jury!T100))</f>
        <v/>
      </c>
      <c r="V93" s="20" t="str">
        <f>IF($A93="","",IF(Jury!U100="","",Jury!U100))</f>
        <v/>
      </c>
      <c r="W93" s="20" t="str">
        <f>IF($A93="","",IF(Jury!X100="","",Jury!X100))</f>
        <v/>
      </c>
      <c r="X93" s="20" t="str">
        <f>IF($A93="","",IF(Jury!Y100="","",Jury!Y100))</f>
        <v/>
      </c>
      <c r="Y93" s="20" t="str">
        <f>IF($A93="","",IF(Jury!Z100="","",Jury!Z100))</f>
        <v/>
      </c>
      <c r="Z93" s="20" t="str">
        <f>IF($A93="","",IF(Jury!AA100="","",Jury!AA100))</f>
        <v/>
      </c>
      <c r="AA93" s="20" t="str">
        <f>IF($A93="","",IF(Jury!AB100="","",Jury!AB100))</f>
        <v/>
      </c>
      <c r="AB93" s="20" t="str">
        <f>IF($A93="","",IF(Jury!AC100="","",Jury!AC100))</f>
        <v/>
      </c>
    </row>
    <row r="94" spans="1:28" x14ac:dyDescent="0.25">
      <c r="A94" s="177" t="str">
        <f>IF(Jury!B101="","",Jury!A101)</f>
        <v/>
      </c>
      <c r="B94" s="20" t="str">
        <f>IF($A94="","",IF(Jury!B101="","",Jury!B101))</f>
        <v/>
      </c>
      <c r="C94" s="20" t="str">
        <f>IF($A94="","",IF(Jury!C101="","",Jury!C101))</f>
        <v/>
      </c>
      <c r="D94" s="20" t="str">
        <f>IF($A94="","",IF(Jury!D101="","",Jury!D101))</f>
        <v/>
      </c>
      <c r="E94" s="172" t="str">
        <f>IF(B94="","",'allg. Daten'!$C$6)</f>
        <v/>
      </c>
      <c r="F94" s="20" t="str">
        <f>IF($A94="","",IF(Jury!E101="","",Jury!E101))</f>
        <v/>
      </c>
      <c r="G94" s="20" t="str">
        <f>IF($A94="","",IF(Jury!F101="","",Jury!F101))</f>
        <v/>
      </c>
      <c r="H94" s="20" t="str">
        <f>IF($A94="","",IF(Jury!G101="","",Jury!G101))</f>
        <v/>
      </c>
      <c r="I94" s="20" t="str">
        <f>IF($A94="","",IF(Jury!H101="","",Jury!H101))</f>
        <v/>
      </c>
      <c r="J94" s="20" t="str">
        <f>IF($A94="","",IF(Jury!I101="","",Jury!I101))</f>
        <v/>
      </c>
      <c r="K94" s="20" t="str">
        <f>IF($A94="","",IF(Jury!J101="","",Jury!J101))</f>
        <v/>
      </c>
      <c r="L94" s="20" t="str">
        <f>IF($A94="","",IF(Jury!K101="","",Jury!K101))</f>
        <v/>
      </c>
      <c r="M94" s="20" t="str">
        <f>IF($A94="","",IF(Jury!L101="","",Jury!L101))</f>
        <v/>
      </c>
      <c r="N94" s="20" t="str">
        <f>IF($A94="","",IF(Jury!M101="","",Jury!M101))</f>
        <v/>
      </c>
      <c r="O94" s="20" t="str">
        <f>IF($A94="","",IF(Jury!N101="","",Jury!N101))</f>
        <v/>
      </c>
      <c r="P94" s="20" t="str">
        <f>IF($A94="","",IF(Jury!O101="","",Jury!O101))</f>
        <v/>
      </c>
      <c r="Q94" s="20" t="str">
        <f>IF($A94="","",IF(Jury!P101="","",Jury!P101))</f>
        <v/>
      </c>
      <c r="R94" s="20" t="str">
        <f>IF($A94="","",IF(Jury!Q101="","",Jury!Q101))</f>
        <v/>
      </c>
      <c r="S94" s="20" t="str">
        <f>IF($A94="","",IF(Jury!R101="","",Jury!R101))</f>
        <v/>
      </c>
      <c r="T94" s="20" t="str">
        <f>IF($A94="","",IF(Jury!S101="","",Jury!S101))</f>
        <v/>
      </c>
      <c r="U94" s="20" t="str">
        <f>IF($A94="","",IF(Jury!T101="","",Jury!T101))</f>
        <v/>
      </c>
      <c r="V94" s="20" t="str">
        <f>IF($A94="","",IF(Jury!U101="","",Jury!U101))</f>
        <v/>
      </c>
      <c r="W94" s="20" t="str">
        <f>IF($A94="","",IF(Jury!X101="","",Jury!X101))</f>
        <v/>
      </c>
      <c r="X94" s="20" t="str">
        <f>IF($A94="","",IF(Jury!Y101="","",Jury!Y101))</f>
        <v/>
      </c>
      <c r="Y94" s="20" t="str">
        <f>IF($A94="","",IF(Jury!Z101="","",Jury!Z101))</f>
        <v/>
      </c>
      <c r="Z94" s="20" t="str">
        <f>IF($A94="","",IF(Jury!AA101="","",Jury!AA101))</f>
        <v/>
      </c>
      <c r="AA94" s="20" t="str">
        <f>IF($A94="","",IF(Jury!AB101="","",Jury!AB101))</f>
        <v/>
      </c>
      <c r="AB94" s="20" t="str">
        <f>IF($A94="","",IF(Jury!AC101="","",Jury!AC101))</f>
        <v/>
      </c>
    </row>
    <row r="95" spans="1:28" x14ac:dyDescent="0.25">
      <c r="A95" s="177" t="str">
        <f>IF(Jury!B102="","",Jury!A102)</f>
        <v/>
      </c>
      <c r="B95" s="20" t="str">
        <f>IF($A95="","",IF(Jury!B102="","",Jury!B102))</f>
        <v/>
      </c>
      <c r="C95" s="20" t="str">
        <f>IF($A95="","",IF(Jury!C102="","",Jury!C102))</f>
        <v/>
      </c>
      <c r="D95" s="20" t="str">
        <f>IF($A95="","",IF(Jury!D102="","",Jury!D102))</f>
        <v/>
      </c>
      <c r="E95" s="172" t="str">
        <f>IF(B95="","",'allg. Daten'!$C$6)</f>
        <v/>
      </c>
      <c r="F95" s="20" t="str">
        <f>IF($A95="","",IF(Jury!E102="","",Jury!E102))</f>
        <v/>
      </c>
      <c r="G95" s="20" t="str">
        <f>IF($A95="","",IF(Jury!F102="","",Jury!F102))</f>
        <v/>
      </c>
      <c r="H95" s="20" t="str">
        <f>IF($A95="","",IF(Jury!G102="","",Jury!G102))</f>
        <v/>
      </c>
      <c r="I95" s="20" t="str">
        <f>IF($A95="","",IF(Jury!H102="","",Jury!H102))</f>
        <v/>
      </c>
      <c r="J95" s="20" t="str">
        <f>IF($A95="","",IF(Jury!I102="","",Jury!I102))</f>
        <v/>
      </c>
      <c r="K95" s="20" t="str">
        <f>IF($A95="","",IF(Jury!J102="","",Jury!J102))</f>
        <v/>
      </c>
      <c r="L95" s="20" t="str">
        <f>IF($A95="","",IF(Jury!K102="","",Jury!K102))</f>
        <v/>
      </c>
      <c r="M95" s="20" t="str">
        <f>IF($A95="","",IF(Jury!L102="","",Jury!L102))</f>
        <v/>
      </c>
      <c r="N95" s="20" t="str">
        <f>IF($A95="","",IF(Jury!M102="","",Jury!M102))</f>
        <v/>
      </c>
      <c r="O95" s="20" t="str">
        <f>IF($A95="","",IF(Jury!N102="","",Jury!N102))</f>
        <v/>
      </c>
      <c r="P95" s="20" t="str">
        <f>IF($A95="","",IF(Jury!O102="","",Jury!O102))</f>
        <v/>
      </c>
      <c r="Q95" s="20" t="str">
        <f>IF($A95="","",IF(Jury!P102="","",Jury!P102))</f>
        <v/>
      </c>
      <c r="R95" s="20" t="str">
        <f>IF($A95="","",IF(Jury!Q102="","",Jury!Q102))</f>
        <v/>
      </c>
      <c r="S95" s="20" t="str">
        <f>IF($A95="","",IF(Jury!R102="","",Jury!R102))</f>
        <v/>
      </c>
      <c r="T95" s="20" t="str">
        <f>IF($A95="","",IF(Jury!S102="","",Jury!S102))</f>
        <v/>
      </c>
      <c r="U95" s="20" t="str">
        <f>IF($A95="","",IF(Jury!T102="","",Jury!T102))</f>
        <v/>
      </c>
      <c r="V95" s="20" t="str">
        <f>IF($A95="","",IF(Jury!U102="","",Jury!U102))</f>
        <v/>
      </c>
      <c r="W95" s="20" t="str">
        <f>IF($A95="","",IF(Jury!X102="","",Jury!X102))</f>
        <v/>
      </c>
      <c r="X95" s="20" t="str">
        <f>IF($A95="","",IF(Jury!Y102="","",Jury!Y102))</f>
        <v/>
      </c>
      <c r="Y95" s="20" t="str">
        <f>IF($A95="","",IF(Jury!Z102="","",Jury!Z102))</f>
        <v/>
      </c>
      <c r="Z95" s="20" t="str">
        <f>IF($A95="","",IF(Jury!AA102="","",Jury!AA102))</f>
        <v/>
      </c>
      <c r="AA95" s="20" t="str">
        <f>IF($A95="","",IF(Jury!AB102="","",Jury!AB102))</f>
        <v/>
      </c>
      <c r="AB95" s="20" t="str">
        <f>IF($A95="","",IF(Jury!AC102="","",Jury!AC102))</f>
        <v/>
      </c>
    </row>
    <row r="96" spans="1:28" x14ac:dyDescent="0.25">
      <c r="A96" s="177" t="str">
        <f>IF(Jury!B103="","",Jury!A103)</f>
        <v/>
      </c>
      <c r="B96" s="20" t="str">
        <f>IF($A96="","",IF(Jury!B103="","",Jury!B103))</f>
        <v/>
      </c>
      <c r="C96" s="20" t="str">
        <f>IF($A96="","",IF(Jury!C103="","",Jury!C103))</f>
        <v/>
      </c>
      <c r="D96" s="20" t="str">
        <f>IF($A96="","",IF(Jury!D103="","",Jury!D103))</f>
        <v/>
      </c>
      <c r="E96" s="172" t="str">
        <f>IF(B96="","",'allg. Daten'!$C$6)</f>
        <v/>
      </c>
      <c r="F96" s="20" t="str">
        <f>IF($A96="","",IF(Jury!E103="","",Jury!E103))</f>
        <v/>
      </c>
      <c r="G96" s="20" t="str">
        <f>IF($A96="","",IF(Jury!F103="","",Jury!F103))</f>
        <v/>
      </c>
      <c r="H96" s="20" t="str">
        <f>IF($A96="","",IF(Jury!G103="","",Jury!G103))</f>
        <v/>
      </c>
      <c r="I96" s="20" t="str">
        <f>IF($A96="","",IF(Jury!H103="","",Jury!H103))</f>
        <v/>
      </c>
      <c r="J96" s="20" t="str">
        <f>IF($A96="","",IF(Jury!I103="","",Jury!I103))</f>
        <v/>
      </c>
      <c r="K96" s="20" t="str">
        <f>IF($A96="","",IF(Jury!J103="","",Jury!J103))</f>
        <v/>
      </c>
      <c r="L96" s="20" t="str">
        <f>IF($A96="","",IF(Jury!K103="","",Jury!K103))</f>
        <v/>
      </c>
      <c r="M96" s="20" t="str">
        <f>IF($A96="","",IF(Jury!L103="","",Jury!L103))</f>
        <v/>
      </c>
      <c r="N96" s="20" t="str">
        <f>IF($A96="","",IF(Jury!M103="","",Jury!M103))</f>
        <v/>
      </c>
      <c r="O96" s="20" t="str">
        <f>IF($A96="","",IF(Jury!N103="","",Jury!N103))</f>
        <v/>
      </c>
      <c r="P96" s="20" t="str">
        <f>IF($A96="","",IF(Jury!O103="","",Jury!O103))</f>
        <v/>
      </c>
      <c r="Q96" s="20" t="str">
        <f>IF($A96="","",IF(Jury!P103="","",Jury!P103))</f>
        <v/>
      </c>
      <c r="R96" s="20" t="str">
        <f>IF($A96="","",IF(Jury!Q103="","",Jury!Q103))</f>
        <v/>
      </c>
      <c r="S96" s="20" t="str">
        <f>IF($A96="","",IF(Jury!R103="","",Jury!R103))</f>
        <v/>
      </c>
      <c r="T96" s="20" t="str">
        <f>IF($A96="","",IF(Jury!S103="","",Jury!S103))</f>
        <v/>
      </c>
      <c r="U96" s="20" t="str">
        <f>IF($A96="","",IF(Jury!T103="","",Jury!T103))</f>
        <v/>
      </c>
      <c r="V96" s="20" t="str">
        <f>IF($A96="","",IF(Jury!U103="","",Jury!U103))</f>
        <v/>
      </c>
      <c r="W96" s="20" t="str">
        <f>IF($A96="","",IF(Jury!X103="","",Jury!X103))</f>
        <v/>
      </c>
      <c r="X96" s="20" t="str">
        <f>IF($A96="","",IF(Jury!Y103="","",Jury!Y103))</f>
        <v/>
      </c>
      <c r="Y96" s="20" t="str">
        <f>IF($A96="","",IF(Jury!Z103="","",Jury!Z103))</f>
        <v/>
      </c>
      <c r="Z96" s="20" t="str">
        <f>IF($A96="","",IF(Jury!AA103="","",Jury!AA103))</f>
        <v/>
      </c>
      <c r="AA96" s="20" t="str">
        <f>IF($A96="","",IF(Jury!AB103="","",Jury!AB103))</f>
        <v/>
      </c>
      <c r="AB96" s="20" t="str">
        <f>IF($A96="","",IF(Jury!AC103="","",Jury!AC103))</f>
        <v/>
      </c>
    </row>
    <row r="97" spans="1:28" x14ac:dyDescent="0.25">
      <c r="A97" s="177" t="str">
        <f>IF(Jury!B104="","",Jury!A104)</f>
        <v/>
      </c>
      <c r="B97" s="20" t="str">
        <f>IF($A97="","",IF(Jury!B104="","",Jury!B104))</f>
        <v/>
      </c>
      <c r="C97" s="20" t="str">
        <f>IF($A97="","",IF(Jury!C104="","",Jury!C104))</f>
        <v/>
      </c>
      <c r="D97" s="20" t="str">
        <f>IF($A97="","",IF(Jury!D104="","",Jury!D104))</f>
        <v/>
      </c>
      <c r="E97" s="172" t="str">
        <f>IF(B97="","",'allg. Daten'!$C$6)</f>
        <v/>
      </c>
      <c r="F97" s="20" t="str">
        <f>IF($A97="","",IF(Jury!E104="","",Jury!E104))</f>
        <v/>
      </c>
      <c r="G97" s="20" t="str">
        <f>IF($A97="","",IF(Jury!F104="","",Jury!F104))</f>
        <v/>
      </c>
      <c r="H97" s="20" t="str">
        <f>IF($A97="","",IF(Jury!G104="","",Jury!G104))</f>
        <v/>
      </c>
      <c r="I97" s="20" t="str">
        <f>IF($A97="","",IF(Jury!H104="","",Jury!H104))</f>
        <v/>
      </c>
      <c r="J97" s="20" t="str">
        <f>IF($A97="","",IF(Jury!I104="","",Jury!I104))</f>
        <v/>
      </c>
      <c r="K97" s="20" t="str">
        <f>IF($A97="","",IF(Jury!J104="","",Jury!J104))</f>
        <v/>
      </c>
      <c r="L97" s="20" t="str">
        <f>IF($A97="","",IF(Jury!K104="","",Jury!K104))</f>
        <v/>
      </c>
      <c r="M97" s="20" t="str">
        <f>IF($A97="","",IF(Jury!L104="","",Jury!L104))</f>
        <v/>
      </c>
      <c r="N97" s="20" t="str">
        <f>IF($A97="","",IF(Jury!M104="","",Jury!M104))</f>
        <v/>
      </c>
      <c r="O97" s="20" t="str">
        <f>IF($A97="","",IF(Jury!N104="","",Jury!N104))</f>
        <v/>
      </c>
      <c r="P97" s="20" t="str">
        <f>IF($A97="","",IF(Jury!O104="","",Jury!O104))</f>
        <v/>
      </c>
      <c r="Q97" s="20" t="str">
        <f>IF($A97="","",IF(Jury!P104="","",Jury!P104))</f>
        <v/>
      </c>
      <c r="R97" s="20" t="str">
        <f>IF($A97="","",IF(Jury!Q104="","",Jury!Q104))</f>
        <v/>
      </c>
      <c r="S97" s="20" t="str">
        <f>IF($A97="","",IF(Jury!R104="","",Jury!R104))</f>
        <v/>
      </c>
      <c r="T97" s="20" t="str">
        <f>IF($A97="","",IF(Jury!S104="","",Jury!S104))</f>
        <v/>
      </c>
      <c r="U97" s="20" t="str">
        <f>IF($A97="","",IF(Jury!T104="","",Jury!T104))</f>
        <v/>
      </c>
      <c r="V97" s="20" t="str">
        <f>IF($A97="","",IF(Jury!U104="","",Jury!U104))</f>
        <v/>
      </c>
      <c r="W97" s="20" t="str">
        <f>IF($A97="","",IF(Jury!X104="","",Jury!X104))</f>
        <v/>
      </c>
      <c r="X97" s="20" t="str">
        <f>IF($A97="","",IF(Jury!Y104="","",Jury!Y104))</f>
        <v/>
      </c>
      <c r="Y97" s="20" t="str">
        <f>IF($A97="","",IF(Jury!Z104="","",Jury!Z104))</f>
        <v/>
      </c>
      <c r="Z97" s="20" t="str">
        <f>IF($A97="","",IF(Jury!AA104="","",Jury!AA104))</f>
        <v/>
      </c>
      <c r="AA97" s="20" t="str">
        <f>IF($A97="","",IF(Jury!AB104="","",Jury!AB104))</f>
        <v/>
      </c>
      <c r="AB97" s="20" t="str">
        <f>IF($A97="","",IF(Jury!AC104="","",Jury!AC104))</f>
        <v/>
      </c>
    </row>
    <row r="98" spans="1:28" x14ac:dyDescent="0.25">
      <c r="A98" s="177" t="str">
        <f>IF(Jury!B105="","",Jury!A105)</f>
        <v/>
      </c>
      <c r="B98" s="20" t="str">
        <f>IF($A98="","",IF(Jury!B105="","",Jury!B105))</f>
        <v/>
      </c>
      <c r="C98" s="20" t="str">
        <f>IF($A98="","",IF(Jury!C105="","",Jury!C105))</f>
        <v/>
      </c>
      <c r="D98" s="20" t="str">
        <f>IF($A98="","",IF(Jury!D105="","",Jury!D105))</f>
        <v/>
      </c>
      <c r="E98" s="172" t="str">
        <f>IF(B98="","",'allg. Daten'!$C$6)</f>
        <v/>
      </c>
      <c r="F98" s="20" t="str">
        <f>IF($A98="","",IF(Jury!E105="","",Jury!E105))</f>
        <v/>
      </c>
      <c r="G98" s="20" t="str">
        <f>IF($A98="","",IF(Jury!F105="","",Jury!F105))</f>
        <v/>
      </c>
      <c r="H98" s="20" t="str">
        <f>IF($A98="","",IF(Jury!G105="","",Jury!G105))</f>
        <v/>
      </c>
      <c r="I98" s="20" t="str">
        <f>IF($A98="","",IF(Jury!H105="","",Jury!H105))</f>
        <v/>
      </c>
      <c r="J98" s="20" t="str">
        <f>IF($A98="","",IF(Jury!I105="","",Jury!I105))</f>
        <v/>
      </c>
      <c r="K98" s="20" t="str">
        <f>IF($A98="","",IF(Jury!J105="","",Jury!J105))</f>
        <v/>
      </c>
      <c r="L98" s="20" t="str">
        <f>IF($A98="","",IF(Jury!K105="","",Jury!K105))</f>
        <v/>
      </c>
      <c r="M98" s="20" t="str">
        <f>IF($A98="","",IF(Jury!L105="","",Jury!L105))</f>
        <v/>
      </c>
      <c r="N98" s="20" t="str">
        <f>IF($A98="","",IF(Jury!M105="","",Jury!M105))</f>
        <v/>
      </c>
      <c r="O98" s="20" t="str">
        <f>IF($A98="","",IF(Jury!N105="","",Jury!N105))</f>
        <v/>
      </c>
      <c r="P98" s="20" t="str">
        <f>IF($A98="","",IF(Jury!O105="","",Jury!O105))</f>
        <v/>
      </c>
      <c r="Q98" s="20" t="str">
        <f>IF($A98="","",IF(Jury!P105="","",Jury!P105))</f>
        <v/>
      </c>
      <c r="R98" s="20" t="str">
        <f>IF($A98="","",IF(Jury!Q105="","",Jury!Q105))</f>
        <v/>
      </c>
      <c r="S98" s="20" t="str">
        <f>IF($A98="","",IF(Jury!R105="","",Jury!R105))</f>
        <v/>
      </c>
      <c r="T98" s="20" t="str">
        <f>IF($A98="","",IF(Jury!S105="","",Jury!S105))</f>
        <v/>
      </c>
      <c r="U98" s="20" t="str">
        <f>IF($A98="","",IF(Jury!T105="","",Jury!T105))</f>
        <v/>
      </c>
      <c r="V98" s="20" t="str">
        <f>IF($A98="","",IF(Jury!U105="","",Jury!U105))</f>
        <v/>
      </c>
      <c r="W98" s="20" t="str">
        <f>IF($A98="","",IF(Jury!X105="","",Jury!X105))</f>
        <v/>
      </c>
      <c r="X98" s="20" t="str">
        <f>IF($A98="","",IF(Jury!Y105="","",Jury!Y105))</f>
        <v/>
      </c>
      <c r="Y98" s="20" t="str">
        <f>IF($A98="","",IF(Jury!Z105="","",Jury!Z105))</f>
        <v/>
      </c>
      <c r="Z98" s="20" t="str">
        <f>IF($A98="","",IF(Jury!AA105="","",Jury!AA105))</f>
        <v/>
      </c>
      <c r="AA98" s="20" t="str">
        <f>IF($A98="","",IF(Jury!AB105="","",Jury!AB105))</f>
        <v/>
      </c>
      <c r="AB98" s="20" t="str">
        <f>IF($A98="","",IF(Jury!AC105="","",Jury!AC105))</f>
        <v/>
      </c>
    </row>
    <row r="99" spans="1:28" x14ac:dyDescent="0.25">
      <c r="A99" s="177" t="str">
        <f>IF(Jury!B106="","",Jury!A106)</f>
        <v/>
      </c>
      <c r="B99" s="20" t="str">
        <f>IF($A99="","",IF(Jury!B106="","",Jury!B106))</f>
        <v/>
      </c>
      <c r="C99" s="20" t="str">
        <f>IF($A99="","",IF(Jury!C106="","",Jury!C106))</f>
        <v/>
      </c>
      <c r="D99" s="20" t="str">
        <f>IF($A99="","",IF(Jury!D106="","",Jury!D106))</f>
        <v/>
      </c>
      <c r="E99" s="172" t="str">
        <f>IF(B99="","",'allg. Daten'!$C$6)</f>
        <v/>
      </c>
      <c r="F99" s="20" t="str">
        <f>IF($A99="","",IF(Jury!E106="","",Jury!E106))</f>
        <v/>
      </c>
      <c r="G99" s="20" t="str">
        <f>IF($A99="","",IF(Jury!F106="","",Jury!F106))</f>
        <v/>
      </c>
      <c r="H99" s="20" t="str">
        <f>IF($A99="","",IF(Jury!G106="","",Jury!G106))</f>
        <v/>
      </c>
      <c r="I99" s="20" t="str">
        <f>IF($A99="","",IF(Jury!H106="","",Jury!H106))</f>
        <v/>
      </c>
      <c r="J99" s="20" t="str">
        <f>IF($A99="","",IF(Jury!I106="","",Jury!I106))</f>
        <v/>
      </c>
      <c r="K99" s="20" t="str">
        <f>IF($A99="","",IF(Jury!J106="","",Jury!J106))</f>
        <v/>
      </c>
      <c r="L99" s="20" t="str">
        <f>IF($A99="","",IF(Jury!K106="","",Jury!K106))</f>
        <v/>
      </c>
      <c r="M99" s="20" t="str">
        <f>IF($A99="","",IF(Jury!L106="","",Jury!L106))</f>
        <v/>
      </c>
      <c r="N99" s="20" t="str">
        <f>IF($A99="","",IF(Jury!M106="","",Jury!M106))</f>
        <v/>
      </c>
      <c r="O99" s="20" t="str">
        <f>IF($A99="","",IF(Jury!N106="","",Jury!N106))</f>
        <v/>
      </c>
      <c r="P99" s="20" t="str">
        <f>IF($A99="","",IF(Jury!O106="","",Jury!O106))</f>
        <v/>
      </c>
      <c r="Q99" s="20" t="str">
        <f>IF($A99="","",IF(Jury!P106="","",Jury!P106))</f>
        <v/>
      </c>
      <c r="R99" s="20" t="str">
        <f>IF($A99="","",IF(Jury!Q106="","",Jury!Q106))</f>
        <v/>
      </c>
      <c r="S99" s="20" t="str">
        <f>IF($A99="","",IF(Jury!R106="","",Jury!R106))</f>
        <v/>
      </c>
      <c r="T99" s="20" t="str">
        <f>IF($A99="","",IF(Jury!S106="","",Jury!S106))</f>
        <v/>
      </c>
      <c r="U99" s="20" t="str">
        <f>IF($A99="","",IF(Jury!T106="","",Jury!T106))</f>
        <v/>
      </c>
      <c r="V99" s="20" t="str">
        <f>IF($A99="","",IF(Jury!U106="","",Jury!U106))</f>
        <v/>
      </c>
      <c r="W99" s="20" t="str">
        <f>IF($A99="","",IF(Jury!X106="","",Jury!X106))</f>
        <v/>
      </c>
      <c r="X99" s="20" t="str">
        <f>IF($A99="","",IF(Jury!Y106="","",Jury!Y106))</f>
        <v/>
      </c>
      <c r="Y99" s="20" t="str">
        <f>IF($A99="","",IF(Jury!Z106="","",Jury!Z106))</f>
        <v/>
      </c>
      <c r="Z99" s="20" t="str">
        <f>IF($A99="","",IF(Jury!AA106="","",Jury!AA106))</f>
        <v/>
      </c>
      <c r="AA99" s="20" t="str">
        <f>IF($A99="","",IF(Jury!AB106="","",Jury!AB106))</f>
        <v/>
      </c>
      <c r="AB99" s="20" t="str">
        <f>IF($A99="","",IF(Jury!AC106="","",Jury!AC106))</f>
        <v/>
      </c>
    </row>
    <row r="100" spans="1:28" x14ac:dyDescent="0.25">
      <c r="A100" s="177" t="str">
        <f>IF(Jury!B107="","",Jury!A107)</f>
        <v/>
      </c>
      <c r="B100" s="20" t="str">
        <f>IF($A100="","",IF(Jury!B107="","",Jury!B107))</f>
        <v/>
      </c>
      <c r="C100" s="20" t="str">
        <f>IF($A100="","",IF(Jury!C107="","",Jury!C107))</f>
        <v/>
      </c>
      <c r="D100" s="20" t="str">
        <f>IF($A100="","",IF(Jury!D107="","",Jury!D107))</f>
        <v/>
      </c>
      <c r="E100" s="172" t="str">
        <f>IF(B100="","",'allg. Daten'!$C$6)</f>
        <v/>
      </c>
      <c r="F100" s="20" t="str">
        <f>IF($A100="","",IF(Jury!E107="","",Jury!E107))</f>
        <v/>
      </c>
      <c r="G100" s="20" t="str">
        <f>IF($A100="","",IF(Jury!F107="","",Jury!F107))</f>
        <v/>
      </c>
      <c r="H100" s="20" t="str">
        <f>IF($A100="","",IF(Jury!G107="","",Jury!G107))</f>
        <v/>
      </c>
      <c r="I100" s="20" t="str">
        <f>IF($A100="","",IF(Jury!H107="","",Jury!H107))</f>
        <v/>
      </c>
      <c r="J100" s="20" t="str">
        <f>IF($A100="","",IF(Jury!I107="","",Jury!I107))</f>
        <v/>
      </c>
      <c r="K100" s="20" t="str">
        <f>IF($A100="","",IF(Jury!J107="","",Jury!J107))</f>
        <v/>
      </c>
      <c r="L100" s="20" t="str">
        <f>IF($A100="","",IF(Jury!K107="","",Jury!K107))</f>
        <v/>
      </c>
      <c r="M100" s="20" t="str">
        <f>IF($A100="","",IF(Jury!L107="","",Jury!L107))</f>
        <v/>
      </c>
      <c r="N100" s="20" t="str">
        <f>IF($A100="","",IF(Jury!M107="","",Jury!M107))</f>
        <v/>
      </c>
      <c r="O100" s="20" t="str">
        <f>IF($A100="","",IF(Jury!N107="","",Jury!N107))</f>
        <v/>
      </c>
      <c r="P100" s="20" t="str">
        <f>IF($A100="","",IF(Jury!O107="","",Jury!O107))</f>
        <v/>
      </c>
      <c r="Q100" s="20" t="str">
        <f>IF($A100="","",IF(Jury!P107="","",Jury!P107))</f>
        <v/>
      </c>
      <c r="R100" s="20" t="str">
        <f>IF($A100="","",IF(Jury!Q107="","",Jury!Q107))</f>
        <v/>
      </c>
      <c r="S100" s="20" t="str">
        <f>IF($A100="","",IF(Jury!R107="","",Jury!R107))</f>
        <v/>
      </c>
      <c r="T100" s="20" t="str">
        <f>IF($A100="","",IF(Jury!S107="","",Jury!S107))</f>
        <v/>
      </c>
      <c r="U100" s="20" t="str">
        <f>IF($A100="","",IF(Jury!T107="","",Jury!T107))</f>
        <v/>
      </c>
      <c r="V100" s="20" t="str">
        <f>IF($A100="","",IF(Jury!U107="","",Jury!U107))</f>
        <v/>
      </c>
      <c r="W100" s="20" t="str">
        <f>IF($A100="","",IF(Jury!X107="","",Jury!X107))</f>
        <v/>
      </c>
      <c r="X100" s="20" t="str">
        <f>IF($A100="","",IF(Jury!Y107="","",Jury!Y107))</f>
        <v/>
      </c>
      <c r="Y100" s="20" t="str">
        <f>IF($A100="","",IF(Jury!Z107="","",Jury!Z107))</f>
        <v/>
      </c>
      <c r="Z100" s="20" t="str">
        <f>IF($A100="","",IF(Jury!AA107="","",Jury!AA107))</f>
        <v/>
      </c>
      <c r="AA100" s="20" t="str">
        <f>IF($A100="","",IF(Jury!AB107="","",Jury!AB107))</f>
        <v/>
      </c>
      <c r="AB100" s="20" t="str">
        <f>IF($A100="","",IF(Jury!AC107="","",Jury!AC107))</f>
        <v/>
      </c>
    </row>
    <row r="101" spans="1:28" x14ac:dyDescent="0.25">
      <c r="A101" s="177" t="str">
        <f>IF(Jury!B108="","",Jury!A108)</f>
        <v/>
      </c>
      <c r="B101" s="20" t="str">
        <f>IF($A101="","",IF(Jury!B108="","",Jury!B108))</f>
        <v/>
      </c>
      <c r="C101" s="20" t="str">
        <f>IF($A101="","",IF(Jury!C108="","",Jury!C108))</f>
        <v/>
      </c>
      <c r="D101" s="20" t="str">
        <f>IF($A101="","",IF(Jury!D108="","",Jury!D108))</f>
        <v/>
      </c>
      <c r="E101" s="172" t="str">
        <f>IF(B101="","",'allg. Daten'!$C$6)</f>
        <v/>
      </c>
      <c r="F101" s="20" t="str">
        <f>IF($A101="","",IF(Jury!E108="","",Jury!E108))</f>
        <v/>
      </c>
      <c r="G101" s="20" t="str">
        <f>IF($A101="","",IF(Jury!F108="","",Jury!F108))</f>
        <v/>
      </c>
      <c r="H101" s="20" t="str">
        <f>IF($A101="","",IF(Jury!G108="","",Jury!G108))</f>
        <v/>
      </c>
      <c r="I101" s="20" t="str">
        <f>IF($A101="","",IF(Jury!H108="","",Jury!H108))</f>
        <v/>
      </c>
      <c r="J101" s="20" t="str">
        <f>IF($A101="","",IF(Jury!I108="","",Jury!I108))</f>
        <v/>
      </c>
      <c r="K101" s="20" t="str">
        <f>IF($A101="","",IF(Jury!J108="","",Jury!J108))</f>
        <v/>
      </c>
      <c r="L101" s="20" t="str">
        <f>IF($A101="","",IF(Jury!K108="","",Jury!K108))</f>
        <v/>
      </c>
      <c r="M101" s="20" t="str">
        <f>IF($A101="","",IF(Jury!L108="","",Jury!L108))</f>
        <v/>
      </c>
      <c r="N101" s="20" t="str">
        <f>IF($A101="","",IF(Jury!M108="","",Jury!M108))</f>
        <v/>
      </c>
      <c r="O101" s="20" t="str">
        <f>IF($A101="","",IF(Jury!N108="","",Jury!N108))</f>
        <v/>
      </c>
      <c r="P101" s="20" t="str">
        <f>IF($A101="","",IF(Jury!O108="","",Jury!O108))</f>
        <v/>
      </c>
      <c r="Q101" s="20" t="str">
        <f>IF($A101="","",IF(Jury!P108="","",Jury!P108))</f>
        <v/>
      </c>
      <c r="R101" s="20" t="str">
        <f>IF($A101="","",IF(Jury!Q108="","",Jury!Q108))</f>
        <v/>
      </c>
      <c r="S101" s="20" t="str">
        <f>IF($A101="","",IF(Jury!R108="","",Jury!R108))</f>
        <v/>
      </c>
      <c r="T101" s="20" t="str">
        <f>IF($A101="","",IF(Jury!S108="","",Jury!S108))</f>
        <v/>
      </c>
      <c r="U101" s="20" t="str">
        <f>IF($A101="","",IF(Jury!T108="","",Jury!T108))</f>
        <v/>
      </c>
      <c r="V101" s="20" t="str">
        <f>IF($A101="","",IF(Jury!U108="","",Jury!U108))</f>
        <v/>
      </c>
    </row>
    <row r="102" spans="1:28" x14ac:dyDescent="0.25">
      <c r="A102" s="177" t="str">
        <f>IF(Jury!B109="","",Jury!A109)</f>
        <v/>
      </c>
      <c r="B102" s="20" t="str">
        <f>IF($A102="","",IF(Jury!B109="","",Jury!B109))</f>
        <v/>
      </c>
      <c r="C102" s="20" t="str">
        <f>IF($A102="","",IF(Jury!C109="","",Jury!C109))</f>
        <v/>
      </c>
      <c r="D102" s="20" t="str">
        <f>IF($A102="","",IF(Jury!D109="","",Jury!D109))</f>
        <v/>
      </c>
      <c r="E102" s="172" t="str">
        <f>IF(B102="","",'allg. Daten'!$C$6)</f>
        <v/>
      </c>
      <c r="F102" s="20" t="str">
        <f>IF($A102="","",IF(Jury!E109="","",Jury!E109))</f>
        <v/>
      </c>
      <c r="G102" s="20" t="str">
        <f>IF($A102="","",IF(Jury!F109="","",Jury!F109))</f>
        <v/>
      </c>
      <c r="H102" s="20" t="str">
        <f>IF($A102="","",IF(Jury!G109="","",Jury!G109))</f>
        <v/>
      </c>
      <c r="I102" s="20" t="str">
        <f>IF($A102="","",IF(Jury!H109="","",Jury!H109))</f>
        <v/>
      </c>
      <c r="J102" s="20" t="str">
        <f>IF($A102="","",IF(Jury!I109="","",Jury!I109))</f>
        <v/>
      </c>
      <c r="K102" s="20" t="str">
        <f>IF($A102="","",IF(Jury!J109="","",Jury!J109))</f>
        <v/>
      </c>
      <c r="L102" s="20" t="str">
        <f>IF($A102="","",IF(Jury!K109="","",Jury!K109))</f>
        <v/>
      </c>
      <c r="M102" s="20" t="str">
        <f>IF($A102="","",IF(Jury!L109="","",Jury!L109))</f>
        <v/>
      </c>
      <c r="N102" s="20" t="str">
        <f>IF($A102="","",IF(Jury!M109="","",Jury!M109))</f>
        <v/>
      </c>
      <c r="O102" s="20" t="str">
        <f>IF($A102="","",IF(Jury!N109="","",Jury!N109))</f>
        <v/>
      </c>
      <c r="P102" s="20" t="str">
        <f>IF($A102="","",IF(Jury!O109="","",Jury!O109))</f>
        <v/>
      </c>
      <c r="Q102" s="20" t="str">
        <f>IF($A102="","",IF(Jury!P109="","",Jury!P109))</f>
        <v/>
      </c>
      <c r="R102" s="20" t="str">
        <f>IF($A102="","",IF(Jury!Q109="","",Jury!Q109))</f>
        <v/>
      </c>
      <c r="S102" s="20" t="str">
        <f>IF($A102="","",IF(Jury!R109="","",Jury!R109))</f>
        <v/>
      </c>
      <c r="T102" s="20" t="str">
        <f>IF($A102="","",IF(Jury!S109="","",Jury!S109))</f>
        <v/>
      </c>
      <c r="U102" s="20" t="str">
        <f>IF($A102="","",IF(Jury!T109="","",Jury!T109))</f>
        <v/>
      </c>
      <c r="V102" s="20" t="str">
        <f>IF($A102="","",IF(Jury!U109="","",Jury!U109))</f>
        <v/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allg. Daten</vt:lpstr>
      <vt:lpstr>Meldeformular</vt:lpstr>
      <vt:lpstr>Jury</vt:lpstr>
      <vt:lpstr>Hockey</vt:lpstr>
      <vt:lpstr>Einzelkür</vt:lpstr>
      <vt:lpstr>Paarkür</vt:lpstr>
      <vt:lpstr>JE + Expert Einzelkür</vt:lpstr>
      <vt:lpstr>JE + Expert Paarkür</vt:lpstr>
      <vt:lpstr>Kleingruppen</vt:lpstr>
      <vt:lpstr>Großgruppen</vt:lpstr>
      <vt:lpstr>Zusammenfassung</vt:lpstr>
      <vt:lpstr>Erfassung</vt:lpstr>
      <vt:lpstr>Komentare</vt:lpstr>
      <vt:lpstr>Worker</vt:lpstr>
      <vt:lpstr>Juryerf</vt:lpstr>
      <vt:lpstr>'allg. Daten'!Druckbereich</vt:lpstr>
      <vt:lpstr>Einzelkür!Druckbereich</vt:lpstr>
      <vt:lpstr>Großgruppen!Druckbereich</vt:lpstr>
      <vt:lpstr>Hockey!Druckbereich</vt:lpstr>
      <vt:lpstr>'JE + Expert Einzelkür'!Druckbereich</vt:lpstr>
      <vt:lpstr>'JE + Expert Paarkür'!Druckbereich</vt:lpstr>
      <vt:lpstr>Jury!Druckbereich</vt:lpstr>
      <vt:lpstr>Kleingruppen!Druckbereich</vt:lpstr>
      <vt:lpstr>Komentare!Druckbereich</vt:lpstr>
      <vt:lpstr>Meldeformular!Druckbereich</vt:lpstr>
      <vt:lpstr>Paarkür!Druckbereich</vt:lpstr>
      <vt:lpstr>Zusammenfassung!Druckbereich</vt:lpstr>
      <vt:lpstr>Namen</vt:lpstr>
      <vt:lpstr>Namen2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Benjamin Fischer</cp:lastModifiedBy>
  <dcterms:created xsi:type="dcterms:W3CDTF">2019-03-06T12:20:58Z</dcterms:created>
  <dcterms:modified xsi:type="dcterms:W3CDTF">2024-03-06T18:25:03Z</dcterms:modified>
</cp:coreProperties>
</file>